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dia e Mediana" sheetId="1" r:id="rId4"/>
    <sheet state="visible" name="Variancia e DP" sheetId="2" r:id="rId5"/>
    <sheet state="visible" name="RR e OR" sheetId="3" r:id="rId6"/>
    <sheet state="visible" name="Qui Quadrado" sheetId="4" r:id="rId7"/>
    <sheet state="visible" name="GRÁFICO DO QUI-QUADRADO" sheetId="5" r:id="rId8"/>
    <sheet state="visible" name="DISTRIBUIÇÃO NORMAL" sheetId="6" r:id="rId9"/>
  </sheets>
  <definedNames>
    <definedName localSheetId="1" name="Z_40FC0BB4_B981_42DE_8F2E_28268F0E855C_.wvu.PrintArea">'Variancia e DP'!$A$2:$B$10</definedName>
    <definedName localSheetId="4" name="Z_40FC0BB4_B981_42DE_8F2E_28268F0E855C_.wvu.PrintArea">'GRÁFICO DO QUI-QUADRADO'!$C$1:$I$25</definedName>
  </definedNames>
  <calcPr/>
</workbook>
</file>

<file path=xl/sharedStrings.xml><?xml version="1.0" encoding="utf-8"?>
<sst xmlns="http://schemas.openxmlformats.org/spreadsheetml/2006/main" count="110" uniqueCount="70">
  <si>
    <t>X</t>
  </si>
  <si>
    <t>Media</t>
  </si>
  <si>
    <t>Mediana</t>
  </si>
  <si>
    <t>Média</t>
  </si>
  <si>
    <t>X-Média</t>
  </si>
  <si>
    <t>(X- média)2</t>
  </si>
  <si>
    <t>Soma</t>
  </si>
  <si>
    <t>Variancia</t>
  </si>
  <si>
    <t>Desvio-padrão</t>
  </si>
  <si>
    <t>X BARRA</t>
  </si>
  <si>
    <t>X-X BARRA</t>
  </si>
  <si>
    <t>(X-X BARRA)2</t>
  </si>
  <si>
    <t>RESULTADO</t>
  </si>
  <si>
    <t>SIM</t>
  </si>
  <si>
    <t>NÃO</t>
  </si>
  <si>
    <t>TOTAL</t>
  </si>
  <si>
    <t>EXPOSIÇÃO</t>
  </si>
  <si>
    <t>A</t>
  </si>
  <si>
    <t>B</t>
  </si>
  <si>
    <t>A+B</t>
  </si>
  <si>
    <t>C</t>
  </si>
  <si>
    <t>D</t>
  </si>
  <si>
    <t>C+D</t>
  </si>
  <si>
    <t>A+C</t>
  </si>
  <si>
    <t>B+D</t>
  </si>
  <si>
    <t>A+B+C+D</t>
  </si>
  <si>
    <t>RR =</t>
  </si>
  <si>
    <t>A/A+B</t>
  </si>
  <si>
    <t xml:space="preserve"> =</t>
  </si>
  <si>
    <t>C/C+D</t>
  </si>
  <si>
    <t>OR =</t>
  </si>
  <si>
    <t>A X D</t>
  </si>
  <si>
    <t>B X C</t>
  </si>
  <si>
    <t>OU</t>
  </si>
  <si>
    <t>A/B</t>
  </si>
  <si>
    <t>B/D</t>
  </si>
  <si>
    <t>DESFECHO</t>
  </si>
  <si>
    <t>Hospitalizado</t>
  </si>
  <si>
    <t>Não Hospitalizado</t>
  </si>
  <si>
    <t>Total</t>
  </si>
  <si>
    <t>Exposição observada</t>
  </si>
  <si>
    <t>Vacinado</t>
  </si>
  <si>
    <t>Exposição esperada</t>
  </si>
  <si>
    <t>Não vacinado</t>
  </si>
  <si>
    <r>
      <rPr>
        <rFont val="Overlock"/>
        <b/>
        <color theme="1"/>
        <sz val="10.0"/>
      </rPr>
      <t>X</t>
    </r>
    <r>
      <rPr>
        <rFont val="Arial"/>
        <b/>
        <color theme="1"/>
        <sz val="10.0"/>
        <vertAlign val="superscript"/>
      </rPr>
      <t>2</t>
    </r>
    <r>
      <rPr>
        <rFont val="Arial"/>
        <b/>
        <color theme="1"/>
        <sz val="10.0"/>
      </rPr>
      <t xml:space="preserve"> = </t>
    </r>
  </si>
  <si>
    <t>Valor de p =</t>
  </si>
  <si>
    <t>Risco nos vacinados:</t>
  </si>
  <si>
    <t>Risco nos não vacinado:</t>
  </si>
  <si>
    <t>ln(RR)</t>
  </si>
  <si>
    <t>Erro padrão do ln(RR)</t>
  </si>
  <si>
    <t>IC 95% do RISCO RELATIVO</t>
  </si>
  <si>
    <t xml:space="preserve">Intervalo superior = </t>
  </si>
  <si>
    <t>Intervalo inferior =</t>
  </si>
  <si>
    <t>IC 95% do ODDS RATIO</t>
  </si>
  <si>
    <t>ln(OR)</t>
  </si>
  <si>
    <t>Erro padrão do ln(OR)</t>
  </si>
  <si>
    <t xml:space="preserve">graus de liberdade = </t>
  </si>
  <si>
    <t>Distribuição normal</t>
  </si>
  <si>
    <t>média</t>
  </si>
  <si>
    <t>moda</t>
  </si>
  <si>
    <t>std</t>
  </si>
  <si>
    <t>x</t>
  </si>
  <si>
    <t>f(x)</t>
  </si>
  <si>
    <t>média =</t>
  </si>
  <si>
    <t>Instrução:</t>
  </si>
  <si>
    <t>desvio padrão =</t>
  </si>
  <si>
    <t>Altere os parâmetros que aparecem em negrito à esquerda</t>
  </si>
  <si>
    <t>e observe as alterações da distribuição normal</t>
  </si>
  <si>
    <t>[observe atentamente as escalas dos eixos x e f(x)]</t>
  </si>
  <si>
    <t>mediana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</si>
</sst>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00000"/>
    <numFmt numFmtId="165" formatCode="0.000"/>
  </numFmts>
  <fonts count="13">
    <font>
      <sz val="10.0"/>
      <color rgb="FF000000"/>
      <name val="Arial"/>
      <scheme val="minor"/>
    </font>
    <font>
      <sz val="17.0"/>
      <color theme="1"/>
      <name val="Arial"/>
    </font>
    <font>
      <sz val="10.0"/>
      <color theme="1"/>
      <name val="Arial"/>
    </font>
    <font>
      <sz val="13.0"/>
      <color theme="1"/>
      <name val="Arial"/>
    </font>
    <font>
      <sz val="19.0"/>
      <color theme="1"/>
      <name val="Arial"/>
    </font>
    <font>
      <sz val="16.0"/>
      <color theme="1"/>
      <name val="Arial"/>
    </font>
    <font>
      <b/>
      <sz val="10.0"/>
      <color theme="1"/>
      <name val="Arial"/>
    </font>
    <font/>
    <font>
      <sz val="14.0"/>
      <color theme="1"/>
      <name val="Arial"/>
    </font>
    <font>
      <b/>
      <sz val="13.0"/>
      <color theme="1"/>
      <name val="Arial"/>
    </font>
    <font>
      <b/>
      <sz val="13.0"/>
      <color rgb="FF000000"/>
      <name val="Arial"/>
    </font>
    <font>
      <b/>
      <sz val="10.0"/>
      <color theme="1"/>
      <name val="Overlock"/>
    </font>
    <font>
      <b/>
      <sz val="16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</fills>
  <borders count="72">
    <border/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ck">
        <color rgb="FF000000"/>
      </left>
      <right/>
      <top style="thick">
        <color rgb="FF000000"/>
      </top>
      <bottom style="thick">
        <color rgb="FF000000"/>
      </bottom>
    </border>
    <border>
      <left/>
      <right/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/>
      <top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</border>
    <border>
      <left style="medium">
        <color rgb="FF000000"/>
      </left>
      <right/>
    </border>
    <border>
      <left/>
      <right/>
    </border>
    <border>
      <left style="medium">
        <color rgb="FF000000"/>
      </left>
      <right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bottom/>
    </border>
    <border>
      <left style="medium">
        <color rgb="FF000000"/>
      </left>
      <right/>
      <top style="medium">
        <color rgb="FF000000"/>
      </top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/>
    </border>
    <border>
      <top style="thick">
        <color rgb="FF000000"/>
      </top>
      <bottom/>
    </border>
    <border>
      <right style="thick">
        <color rgb="FF000000"/>
      </right>
      <top style="thick">
        <color rgb="FF000000"/>
      </top>
      <bottom/>
    </border>
    <border>
      <left style="thick">
        <color rgb="FF000000"/>
      </left>
    </border>
    <border>
      <left/>
      <top/>
      <bottom/>
    </border>
    <border>
      <right style="thick">
        <color rgb="FF000000"/>
      </right>
      <top/>
      <bottom/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left/>
      <top/>
      <bottom style="thick">
        <color rgb="FF000000"/>
      </bottom>
    </border>
    <border>
      <right style="thick">
        <color rgb="FF000000"/>
      </right>
      <top/>
      <bottom style="thick">
        <color rgb="FF000000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0" fillId="0" fontId="2" numFmtId="1" xfId="0" applyAlignment="1" applyFont="1" applyNumberForma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1" xfId="0" applyAlignment="1" applyFont="1" applyNumberFormat="1">
      <alignment shrinkToFit="0" vertical="bottom" wrapText="0"/>
    </xf>
    <xf borderId="2" fillId="3" fontId="1" numFmtId="0" xfId="0" applyAlignment="1" applyBorder="1" applyFill="1" applyFont="1">
      <alignment shrinkToFit="0" vertical="center" wrapText="0"/>
    </xf>
    <xf borderId="3" fillId="3" fontId="1" numFmtId="1" xfId="0" applyAlignment="1" applyBorder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4" fillId="4" fontId="1" numFmtId="0" xfId="0" applyAlignment="1" applyBorder="1" applyFill="1" applyFont="1">
      <alignment shrinkToFit="0" vertical="center" wrapText="0"/>
    </xf>
    <xf borderId="5" fillId="4" fontId="1" numFmtId="1" xfId="0" applyAlignment="1" applyBorder="1" applyFont="1" applyNumberFormat="1">
      <alignment shrinkToFit="0" vertical="center" wrapText="0"/>
    </xf>
    <xf borderId="6" fillId="2" fontId="3" numFmtId="0" xfId="0" applyAlignment="1" applyBorder="1" applyFont="1">
      <alignment horizontal="center" shrinkToFit="0" vertical="bottom" wrapText="0"/>
    </xf>
    <xf borderId="0" fillId="0" fontId="3" numFmtId="1" xfId="0" applyAlignment="1" applyFont="1" applyNumberFormat="1">
      <alignment horizontal="center" shrinkToFit="0" vertical="bottom" wrapText="0"/>
    </xf>
    <xf borderId="2" fillId="2" fontId="3" numFmtId="0" xfId="0" applyAlignment="1" applyBorder="1" applyFont="1">
      <alignment horizontal="center" readingOrder="0" shrinkToFit="0" vertical="bottom" wrapText="0"/>
    </xf>
    <xf borderId="7" fillId="2" fontId="3" numFmtId="1" xfId="0" applyAlignment="1" applyBorder="1" applyFont="1" applyNumberFormat="1">
      <alignment horizontal="center" readingOrder="0" shrinkToFit="0" vertical="bottom" wrapText="0"/>
    </xf>
    <xf borderId="3" fillId="2" fontId="3" numFmtId="1" xfId="0" applyAlignment="1" applyBorder="1" applyFont="1" applyNumberFormat="1">
      <alignment horizontal="center" readingOrder="0" shrinkToFit="0" vertical="bottom" wrapText="0"/>
    </xf>
    <xf borderId="0" fillId="0" fontId="3" numFmtId="0" xfId="0" applyAlignment="1" applyFont="1">
      <alignment shrinkToFit="0" vertical="bottom" wrapText="0"/>
    </xf>
    <xf borderId="8" fillId="0" fontId="3" numFmtId="0" xfId="0" applyAlignment="1" applyBorder="1" applyFont="1">
      <alignment shrinkToFit="0" vertical="center" wrapText="0"/>
    </xf>
    <xf borderId="0" fillId="0" fontId="3" numFmtId="1" xfId="0" applyAlignment="1" applyFont="1" applyNumberFormat="1">
      <alignment shrinkToFit="0" vertical="center" wrapText="0"/>
    </xf>
    <xf borderId="9" fillId="0" fontId="3" numFmtId="2" xfId="0" applyAlignment="1" applyBorder="1" applyFont="1" applyNumberFormat="1">
      <alignment shrinkToFit="0" vertical="center" wrapText="0"/>
    </xf>
    <xf borderId="10" fillId="0" fontId="3" numFmtId="1" xfId="0" applyAlignment="1" applyBorder="1" applyFont="1" applyNumberFormat="1">
      <alignment shrinkToFit="0" vertical="center" wrapText="0"/>
    </xf>
    <xf borderId="11" fillId="0" fontId="3" numFmtId="4" xfId="0" applyAlignment="1" applyBorder="1" applyFont="1" applyNumberForma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12" fillId="0" fontId="3" numFmtId="0" xfId="0" applyAlignment="1" applyBorder="1" applyFont="1">
      <alignment shrinkToFit="0" vertical="center" wrapText="0"/>
    </xf>
    <xf borderId="13" fillId="0" fontId="3" numFmtId="2" xfId="0" applyAlignment="1" applyBorder="1" applyFont="1" applyNumberFormat="1">
      <alignment shrinkToFit="0" vertical="center" wrapText="0"/>
    </xf>
    <xf borderId="14" fillId="0" fontId="3" numFmtId="1" xfId="0" applyAlignment="1" applyBorder="1" applyFont="1" applyNumberFormat="1">
      <alignment shrinkToFit="0" vertical="center" wrapText="0"/>
    </xf>
    <xf borderId="15" fillId="0" fontId="3" numFmtId="4" xfId="0" applyAlignment="1" applyBorder="1" applyFont="1" applyNumberFormat="1">
      <alignment shrinkToFit="0" vertical="center" wrapText="0"/>
    </xf>
    <xf borderId="16" fillId="5" fontId="3" numFmtId="0" xfId="0" applyAlignment="1" applyBorder="1" applyFill="1" applyFont="1">
      <alignment horizontal="right" shrinkToFit="0" vertical="center" wrapText="0"/>
    </xf>
    <xf borderId="17" fillId="5" fontId="3" numFmtId="1" xfId="0" applyAlignment="1" applyBorder="1" applyFont="1" applyNumberFormat="1">
      <alignment shrinkToFit="0" vertical="center" wrapText="0"/>
    </xf>
    <xf borderId="18" fillId="5" fontId="3" numFmtId="4" xfId="0" applyAlignment="1" applyBorder="1" applyFont="1" applyNumberFormat="1">
      <alignment shrinkToFit="0" vertical="center" wrapText="0"/>
    </xf>
    <xf borderId="2" fillId="3" fontId="4" numFmtId="0" xfId="0" applyAlignment="1" applyBorder="1" applyFont="1">
      <alignment shrinkToFit="0" vertical="center" wrapText="0"/>
    </xf>
    <xf borderId="3" fillId="3" fontId="4" numFmtId="1" xfId="0" applyAlignment="1" applyBorder="1" applyFont="1" applyNumberFormat="1">
      <alignment shrinkToFit="0" vertical="center" wrapText="0"/>
    </xf>
    <xf borderId="19" fillId="6" fontId="5" numFmtId="1" xfId="0" applyAlignment="1" applyBorder="1" applyFill="1" applyFont="1" applyNumberFormat="1">
      <alignment shrinkToFit="0" vertical="center" wrapText="0"/>
    </xf>
    <xf borderId="20" fillId="6" fontId="5" numFmtId="4" xfId="0" applyAlignment="1" applyBorder="1" applyFont="1" applyNumberFormat="1">
      <alignment shrinkToFit="0" vertical="center" wrapText="0"/>
    </xf>
    <xf borderId="4" fillId="4" fontId="4" numFmtId="0" xfId="0" applyAlignment="1" applyBorder="1" applyFont="1">
      <alignment shrinkToFit="0" vertical="center" wrapText="0"/>
    </xf>
    <xf borderId="5" fillId="4" fontId="4" numFmtId="1" xfId="0" applyAlignment="1" applyBorder="1" applyFont="1" applyNumberFormat="1">
      <alignment shrinkToFit="0" vertical="center" wrapText="0"/>
    </xf>
    <xf borderId="4" fillId="7" fontId="5" numFmtId="1" xfId="0" applyAlignment="1" applyBorder="1" applyFill="1" applyFont="1" applyNumberFormat="1">
      <alignment shrinkToFit="0" vertical="center" wrapText="0"/>
    </xf>
    <xf borderId="5" fillId="7" fontId="5" numFmtId="4" xfId="0" applyAlignment="1" applyBorder="1" applyFont="1" applyNumberFormat="1">
      <alignment shrinkToFit="0" vertical="center" wrapText="0"/>
    </xf>
    <xf borderId="0" fillId="0" fontId="3" numFmtId="1" xfId="0" applyAlignment="1" applyFont="1" applyNumberFormat="1">
      <alignment shrinkToFit="0" vertical="bottom" wrapText="0"/>
    </xf>
    <xf borderId="1" fillId="2" fontId="3" numFmtId="0" xfId="0" applyAlignment="1" applyBorder="1" applyFont="1">
      <alignment horizontal="center" shrinkToFit="0" vertical="bottom" wrapText="0"/>
    </xf>
    <xf borderId="1" fillId="2" fontId="3" numFmtId="1" xfId="0" applyAlignment="1" applyBorder="1" applyFont="1" applyNumberFormat="1">
      <alignment horizontal="center" shrinkToFit="0" vertical="bottom" wrapText="0"/>
    </xf>
    <xf borderId="0" fillId="0" fontId="3" numFmtId="2" xfId="0" applyAlignment="1" applyFont="1" applyNumberFormat="1">
      <alignment shrinkToFit="0" vertical="center" wrapText="0"/>
    </xf>
    <xf borderId="0" fillId="0" fontId="3" numFmtId="4" xfId="0" applyAlignment="1" applyFont="1" applyNumberFormat="1">
      <alignment shrinkToFit="0" vertical="center" wrapText="0"/>
    </xf>
    <xf borderId="1" fillId="5" fontId="3" numFmtId="0" xfId="0" applyAlignment="1" applyBorder="1" applyFont="1">
      <alignment horizontal="right" shrinkToFit="0" vertical="center" wrapText="0"/>
    </xf>
    <xf borderId="1" fillId="5" fontId="3" numFmtId="1" xfId="0" applyAlignment="1" applyBorder="1" applyFont="1" applyNumberFormat="1">
      <alignment shrinkToFit="0" vertical="center" wrapText="0"/>
    </xf>
    <xf borderId="1" fillId="5" fontId="3" numFmtId="4" xfId="0" applyAlignment="1" applyBorder="1" applyFont="1" applyNumberFormat="1">
      <alignment shrinkToFit="0" vertical="center" wrapText="0"/>
    </xf>
    <xf borderId="2" fillId="6" fontId="5" numFmtId="1" xfId="0" applyAlignment="1" applyBorder="1" applyFont="1" applyNumberFormat="1">
      <alignment shrinkToFit="0" vertical="center" wrapText="0"/>
    </xf>
    <xf borderId="3" fillId="6" fontId="5" numFmtId="4" xfId="0" applyAlignment="1" applyBorder="1" applyFont="1" applyNumberFormat="1">
      <alignment shrinkToFit="0" vertical="center" wrapText="0"/>
    </xf>
    <xf borderId="21" fillId="0" fontId="2" numFmtId="0" xfId="0" applyAlignment="1" applyBorder="1" applyFont="1">
      <alignment shrinkToFit="0" vertical="bottom" wrapText="0"/>
    </xf>
    <xf borderId="22" fillId="0" fontId="2" numFmtId="0" xfId="0" applyAlignment="1" applyBorder="1" applyFont="1">
      <alignment shrinkToFit="0" vertical="bottom" wrapText="0"/>
    </xf>
    <xf borderId="23" fillId="8" fontId="6" numFmtId="0" xfId="0" applyAlignment="1" applyBorder="1" applyFill="1" applyFont="1">
      <alignment horizontal="center" shrinkToFit="0" vertical="center" wrapText="0"/>
    </xf>
    <xf borderId="24" fillId="0" fontId="7" numFmtId="0" xfId="0" applyBorder="1" applyFont="1"/>
    <xf borderId="25" fillId="0" fontId="7" numFmtId="0" xfId="0" applyBorder="1" applyFont="1"/>
    <xf borderId="26" fillId="0" fontId="2" numFmtId="0" xfId="0" applyAlignment="1" applyBorder="1" applyFont="1">
      <alignment shrinkToFit="0" vertical="bottom" wrapText="0"/>
    </xf>
    <xf borderId="27" fillId="0" fontId="2" numFmtId="0" xfId="0" applyAlignment="1" applyBorder="1" applyFont="1">
      <alignment shrinkToFit="0" vertical="bottom" wrapText="0"/>
    </xf>
    <xf borderId="28" fillId="0" fontId="2" numFmtId="0" xfId="0" applyAlignment="1" applyBorder="1" applyFont="1">
      <alignment shrinkToFit="0" vertical="bottom" wrapText="0"/>
    </xf>
    <xf borderId="29" fillId="8" fontId="6" numFmtId="0" xfId="0" applyAlignment="1" applyBorder="1" applyFont="1">
      <alignment horizontal="center" shrinkToFit="0" vertical="center" wrapText="0"/>
    </xf>
    <xf borderId="30" fillId="2" fontId="6" numFmtId="0" xfId="0" applyAlignment="1" applyBorder="1" applyFont="1">
      <alignment horizontal="center" shrinkToFit="0" vertical="center" wrapText="0"/>
    </xf>
    <xf borderId="30" fillId="8" fontId="6" numFmtId="0" xfId="0" applyAlignment="1" applyBorder="1" applyFont="1">
      <alignment horizontal="center" shrinkToFit="0" vertical="center" wrapText="0"/>
    </xf>
    <xf borderId="31" fillId="0" fontId="2" numFmtId="0" xfId="0" applyAlignment="1" applyBorder="1" applyFont="1">
      <alignment shrinkToFit="0" vertical="bottom" wrapText="0"/>
    </xf>
    <xf borderId="32" fillId="3" fontId="6" numFmtId="0" xfId="0" applyAlignment="1" applyBorder="1" applyFont="1">
      <alignment horizontal="center" shrinkToFit="0" textRotation="255" vertical="center" wrapText="0"/>
    </xf>
    <xf borderId="33" fillId="3" fontId="6" numFmtId="0" xfId="0" applyAlignment="1" applyBorder="1" applyFont="1">
      <alignment horizontal="center" shrinkToFit="0" vertical="center" wrapText="0"/>
    </xf>
    <xf borderId="10" fillId="0" fontId="6" numFmtId="0" xfId="0" applyAlignment="1" applyBorder="1" applyFont="1">
      <alignment horizontal="center" shrinkToFit="0" vertical="center" wrapText="0"/>
    </xf>
    <xf borderId="34" fillId="2" fontId="6" numFmtId="0" xfId="0" applyAlignment="1" applyBorder="1" applyFont="1">
      <alignment horizontal="center" shrinkToFit="0" vertical="center" wrapText="0"/>
    </xf>
    <xf borderId="35" fillId="3" fontId="6" numFmtId="0" xfId="0" applyAlignment="1" applyBorder="1" applyFont="1">
      <alignment horizontal="center" shrinkToFit="0" textRotation="255" vertical="center" wrapText="0"/>
    </xf>
    <xf borderId="36" fillId="0" fontId="7" numFmtId="0" xfId="0" applyBorder="1" applyFont="1"/>
    <xf borderId="37" fillId="0" fontId="7" numFmtId="0" xfId="0" applyBorder="1" applyFont="1"/>
    <xf borderId="38" fillId="0" fontId="7" numFmtId="0" xfId="0" applyBorder="1" applyFont="1"/>
    <xf borderId="39" fillId="2" fontId="6" numFmtId="0" xfId="0" applyAlignment="1" applyBorder="1" applyFont="1">
      <alignment horizontal="center" shrinkToFit="0" vertical="center" wrapText="0"/>
    </xf>
    <xf borderId="40" fillId="2" fontId="6" numFmtId="0" xfId="0" applyAlignment="1" applyBorder="1" applyFont="1">
      <alignment horizontal="center" shrinkToFit="0" vertical="center" wrapText="0"/>
    </xf>
    <xf borderId="41" fillId="2" fontId="6" numFmtId="0" xfId="0" applyAlignment="1" applyBorder="1" applyFont="1">
      <alignment horizontal="center" shrinkToFit="0" vertical="center" wrapText="0"/>
    </xf>
    <xf borderId="42" fillId="0" fontId="7" numFmtId="0" xfId="0" applyBorder="1" applyFont="1"/>
    <xf borderId="39" fillId="3" fontId="6" numFmtId="0" xfId="0" applyAlignment="1" applyBorder="1" applyFont="1">
      <alignment horizontal="center" shrinkToFit="0" vertical="center" wrapText="0"/>
    </xf>
    <xf borderId="40" fillId="9" fontId="6" numFmtId="0" xfId="0" applyAlignment="1" applyBorder="1" applyFill="1" applyFont="1">
      <alignment horizontal="center" shrinkToFit="0" vertical="center" wrapText="0"/>
    </xf>
    <xf borderId="41" fillId="9" fontId="6" numFmtId="0" xfId="0" applyAlignment="1" applyBorder="1" applyFont="1">
      <alignment horizontal="center" shrinkToFit="0" vertical="center" wrapText="0"/>
    </xf>
    <xf borderId="43" fillId="4" fontId="6" numFmtId="0" xfId="0" applyAlignment="1" applyBorder="1" applyFont="1">
      <alignment horizontal="center" shrinkToFit="0" vertical="center" wrapText="0"/>
    </xf>
    <xf borderId="44" fillId="4" fontId="2" numFmtId="0" xfId="0" applyAlignment="1" applyBorder="1" applyFont="1">
      <alignment horizontal="center" shrinkToFit="0" vertical="bottom" wrapText="0"/>
    </xf>
    <xf borderId="45" fillId="4" fontId="8" numFmtId="49" xfId="0" applyAlignment="1" applyBorder="1" applyFont="1" applyNumberFormat="1">
      <alignment horizontal="center" shrinkToFit="0" vertical="center" wrapText="0"/>
    </xf>
    <xf borderId="44" fillId="4" fontId="2" numFmtId="0" xfId="0" applyAlignment="1" applyBorder="1" applyFont="1">
      <alignment shrinkToFit="0" vertical="bottom" wrapText="0"/>
    </xf>
    <xf borderId="46" fillId="4" fontId="2" numFmtId="0" xfId="0" applyAlignment="1" applyBorder="1" applyFont="1">
      <alignment horizontal="center" shrinkToFit="0" vertical="center" wrapText="0"/>
    </xf>
    <xf borderId="47" fillId="0" fontId="7" numFmtId="0" xfId="0" applyBorder="1" applyFont="1"/>
    <xf borderId="48" fillId="4" fontId="2" numFmtId="0" xfId="0" applyAlignment="1" applyBorder="1" applyFont="1">
      <alignment horizontal="center" shrinkToFit="0" vertical="bottom" wrapText="0"/>
    </xf>
    <xf borderId="49" fillId="0" fontId="7" numFmtId="0" xfId="0" applyBorder="1" applyFont="1"/>
    <xf borderId="48" fillId="4" fontId="2" numFmtId="0" xfId="0" applyAlignment="1" applyBorder="1" applyFont="1">
      <alignment shrinkToFit="0" vertical="bottom" wrapText="0"/>
    </xf>
    <xf borderId="50" fillId="0" fontId="7" numFmtId="0" xfId="0" applyBorder="1" applyFont="1"/>
    <xf borderId="43" fillId="10" fontId="6" numFmtId="0" xfId="0" applyAlignment="1" applyBorder="1" applyFill="1" applyFont="1">
      <alignment horizontal="center" shrinkToFit="0" vertical="center" wrapText="0"/>
    </xf>
    <xf borderId="44" fillId="10" fontId="2" numFmtId="0" xfId="0" applyAlignment="1" applyBorder="1" applyFont="1">
      <alignment horizontal="center" shrinkToFit="0" vertical="bottom" wrapText="0"/>
    </xf>
    <xf borderId="45" fillId="10" fontId="8" numFmtId="49" xfId="0" applyAlignment="1" applyBorder="1" applyFont="1" applyNumberFormat="1">
      <alignment horizontal="center" shrinkToFit="0" vertical="center" wrapText="0"/>
    </xf>
    <xf borderId="44" fillId="10" fontId="2" numFmtId="0" xfId="0" applyAlignment="1" applyBorder="1" applyFont="1">
      <alignment shrinkToFit="0" vertical="bottom" wrapText="0"/>
    </xf>
    <xf borderId="46" fillId="10" fontId="2" numFmtId="0" xfId="0" applyAlignment="1" applyBorder="1" applyFont="1">
      <alignment horizontal="center" shrinkToFit="0" vertical="center" wrapText="0"/>
    </xf>
    <xf borderId="48" fillId="10" fontId="2" numFmtId="0" xfId="0" applyAlignment="1" applyBorder="1" applyFont="1">
      <alignment horizontal="center" shrinkToFit="0" vertical="bottom" wrapText="0"/>
    </xf>
    <xf borderId="48" fillId="10" fontId="2" numFmtId="0" xfId="0" applyAlignment="1" applyBorder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51" fillId="0" fontId="2" numFmtId="0" xfId="0" applyAlignment="1" applyBorder="1" applyFont="1">
      <alignment shrinkToFit="0" vertical="bottom" wrapText="0"/>
    </xf>
    <xf borderId="52" fillId="0" fontId="2" numFmtId="0" xfId="0" applyAlignment="1" applyBorder="1" applyFont="1">
      <alignment shrinkToFit="0" vertical="bottom" wrapText="0"/>
    </xf>
    <xf borderId="53" fillId="0" fontId="2" numFmtId="0" xfId="0" applyAlignment="1" applyBorder="1" applyFont="1">
      <alignment shrinkToFit="0" vertical="bottom" wrapText="0"/>
    </xf>
    <xf borderId="21" fillId="0" fontId="3" numFmtId="0" xfId="0" applyAlignment="1" applyBorder="1" applyFont="1">
      <alignment shrinkToFit="0" vertical="center" wrapText="0"/>
    </xf>
    <xf borderId="23" fillId="8" fontId="9" numFmtId="0" xfId="0" applyAlignment="1" applyBorder="1" applyFont="1">
      <alignment horizontal="center" readingOrder="0" shrinkToFit="0" vertical="center" wrapText="0"/>
    </xf>
    <xf borderId="22" fillId="0" fontId="3" numFmtId="0" xfId="0" applyAlignment="1" applyBorder="1" applyFont="1">
      <alignment shrinkToFit="0" vertical="center" wrapText="0"/>
    </xf>
    <xf borderId="22" fillId="0" fontId="9" numFmtId="0" xfId="0" applyAlignment="1" applyBorder="1" applyFont="1">
      <alignment shrinkToFit="0" vertical="center" wrapText="0"/>
    </xf>
    <xf borderId="27" fillId="0" fontId="3" numFmtId="0" xfId="0" applyAlignment="1" applyBorder="1" applyFont="1">
      <alignment shrinkToFit="0" vertical="bottom" wrapText="0"/>
    </xf>
    <xf borderId="1" fillId="8" fontId="9" numFmtId="0" xfId="0" applyAlignment="1" applyBorder="1" applyFont="1">
      <alignment horizontal="center" shrinkToFit="0" vertical="center" wrapText="0"/>
    </xf>
    <xf borderId="29" fillId="8" fontId="9" numFmtId="0" xfId="0" applyAlignment="1" applyBorder="1" applyFont="1">
      <alignment horizontal="center" readingOrder="0" shrinkToFit="0" vertical="center" wrapText="0"/>
    </xf>
    <xf borderId="30" fillId="2" fontId="10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shrinkToFit="0" vertical="bottom" wrapText="0"/>
    </xf>
    <xf borderId="1" fillId="8" fontId="10" numFmtId="0" xfId="0" applyAlignment="1" applyBorder="1" applyFont="1">
      <alignment shrinkToFit="0" vertical="bottom" wrapText="0"/>
    </xf>
    <xf borderId="29" fillId="8" fontId="10" numFmtId="0" xfId="0" applyAlignment="1" applyBorder="1" applyFont="1">
      <alignment horizontal="center" shrinkToFit="0" vertical="center" wrapText="0"/>
    </xf>
    <xf borderId="54" fillId="2" fontId="10" numFmtId="0" xfId="0" applyAlignment="1" applyBorder="1" applyFont="1">
      <alignment horizontal="center" shrinkToFit="0" vertical="bottom" wrapText="0"/>
    </xf>
    <xf borderId="32" fillId="3" fontId="9" numFmtId="0" xfId="0" applyAlignment="1" applyBorder="1" applyFont="1">
      <alignment horizontal="center" shrinkToFit="0" textRotation="90" vertical="center" wrapText="1"/>
    </xf>
    <xf borderId="33" fillId="3" fontId="9" numFmtId="0" xfId="0" applyAlignment="1" applyBorder="1" applyFont="1">
      <alignment horizontal="center" readingOrder="0" shrinkToFit="0" vertical="center" wrapText="0"/>
    </xf>
    <xf borderId="10" fillId="0" fontId="9" numFmtId="0" xfId="0" applyAlignment="1" applyBorder="1" applyFont="1">
      <alignment horizontal="center" readingOrder="0" shrinkToFit="0" vertical="center" wrapText="0"/>
    </xf>
    <xf borderId="34" fillId="2" fontId="10" numFmtId="0" xfId="0" applyAlignment="1" applyBorder="1" applyFont="1">
      <alignment horizontal="center" shrinkToFit="0" vertical="center" wrapText="0"/>
    </xf>
    <xf borderId="35" fillId="3" fontId="9" numFmtId="0" xfId="0" applyAlignment="1" applyBorder="1" applyFont="1">
      <alignment horizontal="center" shrinkToFit="0" textRotation="90" vertical="center" wrapText="1"/>
    </xf>
    <xf borderId="33" fillId="3" fontId="10" numFmtId="0" xfId="0" applyAlignment="1" applyBorder="1" applyFont="1">
      <alignment horizontal="center" shrinkToFit="0" vertical="center" wrapText="0"/>
    </xf>
    <xf borderId="10" fillId="0" fontId="10" numFmtId="2" xfId="0" applyAlignment="1" applyBorder="1" applyFont="1" applyNumberFormat="1">
      <alignment horizontal="center" shrinkToFit="0" vertical="center" wrapText="0"/>
    </xf>
    <xf borderId="55" fillId="2" fontId="10" numFmtId="2" xfId="0" applyAlignment="1" applyBorder="1" applyFont="1" applyNumberFormat="1">
      <alignment horizontal="center" shrinkToFit="0" vertical="center" wrapText="0"/>
    </xf>
    <xf borderId="39" fillId="2" fontId="10" numFmtId="0" xfId="0" applyAlignment="1" applyBorder="1" applyFont="1">
      <alignment horizontal="center" shrinkToFit="0" vertical="center" wrapText="0"/>
    </xf>
    <xf borderId="40" fillId="2" fontId="10" numFmtId="0" xfId="0" applyAlignment="1" applyBorder="1" applyFont="1">
      <alignment horizontal="center" shrinkToFit="0" vertical="center" wrapText="0"/>
    </xf>
    <xf borderId="41" fillId="2" fontId="10" numFmtId="0" xfId="0" applyAlignment="1" applyBorder="1" applyFont="1">
      <alignment horizontal="center" shrinkToFit="0" vertical="center" wrapText="0"/>
    </xf>
    <xf borderId="40" fillId="2" fontId="10" numFmtId="2" xfId="0" applyAlignment="1" applyBorder="1" applyFont="1" applyNumberFormat="1">
      <alignment horizontal="center" shrinkToFit="0" vertical="center" wrapText="0"/>
    </xf>
    <xf borderId="56" fillId="2" fontId="10" numFmtId="2" xfId="0" applyAlignment="1" applyBorder="1" applyFont="1" applyNumberFormat="1">
      <alignment horizontal="center" shrinkToFit="0" vertical="center" wrapText="0"/>
    </xf>
    <xf borderId="57" fillId="8" fontId="11" numFmtId="49" xfId="0" applyAlignment="1" applyBorder="1" applyFont="1" applyNumberFormat="1">
      <alignment horizontal="center" shrinkToFit="0" vertical="center" wrapText="0"/>
    </xf>
    <xf borderId="58" fillId="8" fontId="6" numFmtId="2" xfId="0" applyAlignment="1" applyBorder="1" applyFont="1" applyNumberFormat="1">
      <alignment horizontal="center" shrinkToFit="0" vertical="center" wrapText="0"/>
    </xf>
    <xf borderId="57" fillId="4" fontId="6" numFmtId="0" xfId="0" applyAlignment="1" applyBorder="1" applyFont="1">
      <alignment horizontal="center" shrinkToFit="0" vertical="center" wrapText="0"/>
    </xf>
    <xf borderId="44" fillId="4" fontId="6" numFmtId="0" xfId="0" applyAlignment="1" applyBorder="1" applyFont="1">
      <alignment horizontal="left" shrinkToFit="0" vertical="center" wrapText="0"/>
    </xf>
    <xf borderId="59" fillId="4" fontId="2" numFmtId="0" xfId="0" applyAlignment="1" applyBorder="1" applyFont="1">
      <alignment shrinkToFit="0" vertical="bottom" wrapText="0"/>
    </xf>
    <xf borderId="60" fillId="11" fontId="2" numFmtId="164" xfId="0" applyAlignment="1" applyBorder="1" applyFill="1" applyFont="1" applyNumberFormat="1">
      <alignment shrinkToFit="0" vertical="center" wrapText="0"/>
    </xf>
    <xf borderId="61" fillId="0" fontId="7" numFmtId="0" xfId="0" applyBorder="1" applyFont="1"/>
    <xf borderId="0" fillId="0" fontId="2" numFmtId="0" xfId="0" applyAlignment="1" applyFont="1">
      <alignment readingOrder="0" shrinkToFit="0" vertical="bottom" wrapText="0"/>
    </xf>
    <xf borderId="0" fillId="0" fontId="2" numFmtId="165" xfId="0" applyAlignment="1" applyFont="1" applyNumberFormat="1">
      <alignment shrinkToFit="0" vertical="bottom" wrapText="0"/>
    </xf>
    <xf borderId="0" fillId="0" fontId="2" numFmtId="2" xfId="0" applyAlignment="1" applyFont="1" applyNumberFormat="1">
      <alignment shrinkToFit="0" vertical="bottom" wrapText="0"/>
    </xf>
    <xf borderId="0" fillId="0" fontId="6" numFmtId="0" xfId="0" applyAlignment="1" applyFont="1">
      <alignment horizontal="center" shrinkToFit="0" vertical="center" wrapText="0"/>
    </xf>
    <xf borderId="0" fillId="12" fontId="2" numFmtId="0" xfId="0" applyAlignment="1" applyFill="1" applyFont="1">
      <alignment readingOrder="0" shrinkToFit="0" vertical="bottom" wrapText="0"/>
    </xf>
    <xf borderId="0" fillId="12" fontId="2" numFmtId="2" xfId="0" applyAlignment="1" applyFont="1" applyNumberFormat="1">
      <alignment shrinkToFit="0" vertical="bottom" wrapText="0"/>
    </xf>
    <xf borderId="62" fillId="10" fontId="6" numFmtId="0" xfId="0" applyAlignment="1" applyBorder="1" applyFont="1">
      <alignment horizontal="center" shrinkToFit="0" vertical="center" wrapText="0"/>
    </xf>
    <xf borderId="63" fillId="0" fontId="7" numFmtId="0" xfId="0" applyBorder="1" applyFont="1"/>
    <xf borderId="64" fillId="0" fontId="7" numFmtId="0" xfId="0" applyBorder="1" applyFont="1"/>
    <xf borderId="57" fillId="12" fontId="6" numFmtId="0" xfId="0" applyAlignment="1" applyBorder="1" applyFont="1">
      <alignment horizontal="center" shrinkToFit="0" vertical="center" wrapText="0"/>
    </xf>
    <xf borderId="58" fillId="12" fontId="6" numFmtId="2" xfId="0" applyAlignment="1" applyBorder="1" applyFont="1" applyNumberFormat="1">
      <alignment horizontal="center" shrinkToFit="0" vertical="center" wrapText="0"/>
    </xf>
    <xf borderId="65" fillId="0" fontId="6" numFmtId="0" xfId="0" applyAlignment="1" applyBorder="1" applyFont="1">
      <alignment horizontal="left" shrinkToFit="0" vertical="bottom" wrapText="0"/>
    </xf>
    <xf borderId="66" fillId="6" fontId="2" numFmtId="2" xfId="0" applyAlignment="1" applyBorder="1" applyFont="1" applyNumberFormat="1">
      <alignment horizontal="center" shrinkToFit="0" vertical="bottom" wrapText="0"/>
    </xf>
    <xf borderId="67" fillId="0" fontId="7" numFmtId="0" xfId="0" applyBorder="1" applyFont="1"/>
    <xf borderId="68" fillId="0" fontId="6" numFmtId="0" xfId="0" applyAlignment="1" applyBorder="1" applyFont="1">
      <alignment shrinkToFit="0" vertical="bottom" wrapText="0"/>
    </xf>
    <xf borderId="69" fillId="0" fontId="2" numFmtId="0" xfId="0" applyAlignment="1" applyBorder="1" applyFont="1">
      <alignment shrinkToFit="0" vertical="bottom" wrapText="0"/>
    </xf>
    <xf borderId="70" fillId="6" fontId="2" numFmtId="2" xfId="0" applyAlignment="1" applyBorder="1" applyFont="1" applyNumberFormat="1">
      <alignment horizontal="center" shrinkToFit="0" vertical="bottom" wrapText="0"/>
    </xf>
    <xf borderId="71" fillId="0" fontId="7" numFmtId="0" xfId="0" applyBorder="1" applyFont="1"/>
    <xf borderId="57" fillId="11" fontId="6" numFmtId="0" xfId="0" applyAlignment="1" applyBorder="1" applyFont="1">
      <alignment horizontal="center" shrinkToFit="0" vertical="center" wrapText="0"/>
    </xf>
    <xf borderId="58" fillId="11" fontId="6" numFmtId="2" xfId="0" applyAlignment="1" applyBorder="1" applyFont="1" applyNumberFormat="1">
      <alignment horizontal="center" shrinkToFit="0" vertical="center" wrapText="0"/>
    </xf>
    <xf borderId="0" fillId="11" fontId="2" numFmtId="0" xfId="0" applyAlignment="1" applyFont="1">
      <alignment readingOrder="0" shrinkToFit="0" vertical="bottom" wrapText="0"/>
    </xf>
    <xf borderId="0" fillId="11" fontId="2" numFmtId="2" xfId="0" applyAlignment="1" applyFont="1" applyNumberFormat="1">
      <alignment shrinkToFit="0" vertical="bottom" wrapText="0"/>
    </xf>
    <xf borderId="0" fillId="0" fontId="2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bottom" wrapText="0"/>
    </xf>
    <xf borderId="0" fillId="0" fontId="12" numFmtId="0" xfId="0" applyAlignment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300">
                <a:solidFill>
                  <a:srgbClr val="000000"/>
                </a:solidFill>
                <a:latin typeface="+mn-lt"/>
              </a:defRPr>
            </a:pPr>
            <a:r>
              <a:rPr b="1" i="0" sz="2300">
                <a:solidFill>
                  <a:srgbClr val="000000"/>
                </a:solidFill>
                <a:latin typeface="+mn-lt"/>
              </a:rPr>
              <a:t>Distribuição qui-quadrado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'GRÁFICO DO QUI-QUADRADO'!$A$3:$A$83</c:f>
            </c:numRef>
          </c:xVal>
          <c:yVal>
            <c:numRef>
              <c:f>'GRÁFICO DO QUI-QUADRADO'!$B$3:$B$83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309455"/>
        <c:axId val="1127047225"/>
      </c:scatterChart>
      <c:valAx>
        <c:axId val="941309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9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900">
                    <a:solidFill>
                      <a:srgbClr val="000000"/>
                    </a:solidFill>
                    <a:latin typeface="+mn-lt"/>
                  </a:rPr>
                  <a:t>x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7047225"/>
      </c:valAx>
      <c:valAx>
        <c:axId val="1127047225"/>
        <c:scaling>
          <c:orientation val="minMax"/>
          <c:max val="0.5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 sz="19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900">
                    <a:solidFill>
                      <a:srgbClr val="000000"/>
                    </a:solidFill>
                    <a:latin typeface="+mn-lt"/>
                  </a:rPr>
                  <a:t>f(x)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41309455"/>
      </c:valAx>
    </c:plotArea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346075286189069"/>
          <c:y val="0.061952191235059746"/>
          <c:w val="0.6718489917209964"/>
          <c:h val="0.745816733067729"/>
        </c:manualLayout>
      </c:layout>
      <c:scatterChart>
        <c:scatterStyle val="lineMarker"/>
        <c:ser>
          <c:idx val="0"/>
          <c:order val="0"/>
          <c:tx>
            <c:strRef>
              <c:f>'DISTRIBUIÇÃO NORMAL'!$F$9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'DISTRIBUIÇÃO NORMAL'!$B$3:$B$203</c:f>
            </c:numRef>
          </c:xVal>
          <c:yVal>
            <c:numRef>
              <c:f>'DISTRIBUIÇÃO NORMAL'!$F$10:$F$11</c:f>
              <c:numCache/>
            </c:numRef>
          </c:yVal>
        </c:ser>
        <c:ser>
          <c:idx val="1"/>
          <c:order val="1"/>
          <c:tx>
            <c:strRef>
              <c:f>'DISTRIBUIÇÃO NORMAL'!$H$9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'DISTRIBUIÇÃO NORMAL'!$B$3:$B$203</c:f>
            </c:numRef>
          </c:xVal>
          <c:yVal>
            <c:numRef>
              <c:f>'DISTRIBUIÇÃO NORMAL'!$H$10:$H$11</c:f>
              <c:numCache/>
            </c:numRef>
          </c:yVal>
        </c:ser>
        <c:ser>
          <c:idx val="2"/>
          <c:order val="2"/>
          <c:tx>
            <c:strRef>
              <c:f>'DISTRIBUIÇÃO NORMAL'!$J$9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'DISTRIBUIÇÃO NORMAL'!$B$3:$B$203</c:f>
            </c:numRef>
          </c:xVal>
          <c:yVal>
            <c:numRef>
              <c:f>'DISTRIBUIÇÃO NORMAL'!$J$10:$J$11</c:f>
              <c:numCache/>
            </c:numRef>
          </c:yVal>
        </c:ser>
        <c:ser>
          <c:idx val="3"/>
          <c:order val="3"/>
          <c:tx>
            <c:strRef>
              <c:f>'DISTRIBUIÇÃO NORMAL'!$C$2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'DISTRIBUIÇÃO NORMAL'!$B$3:$B$203</c:f>
            </c:numRef>
          </c:xVal>
          <c:yVal>
            <c:numRef>
              <c:f>'DISTRIBUIÇÃO NORMAL'!$C$3:$C$203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694466"/>
        <c:axId val="1267480971"/>
      </c:scatterChart>
      <c:valAx>
        <c:axId val="11336944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2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200">
                    <a:solidFill>
                      <a:srgbClr val="000000"/>
                    </a:solidFill>
                    <a:latin typeface="+mn-lt"/>
                  </a:rPr>
                  <a:t>x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7480971"/>
      </c:valAx>
      <c:valAx>
        <c:axId val="126748097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 sz="12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200">
                    <a:solidFill>
                      <a:srgbClr val="000000"/>
                    </a:solidFill>
                    <a:latin typeface="+mn-lt"/>
                  </a:rPr>
                  <a:t>f(x)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369446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7.jpg"/><Relationship Id="rId2" Type="http://schemas.openxmlformats.org/officeDocument/2006/relationships/image" Target="../media/image16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1.png"/><Relationship Id="rId3" Type="http://schemas.openxmlformats.org/officeDocument/2006/relationships/image" Target="../media/image14.png"/><Relationship Id="rId4" Type="http://schemas.openxmlformats.org/officeDocument/2006/relationships/image" Target="../media/image13.png"/><Relationship Id="rId11" Type="http://schemas.openxmlformats.org/officeDocument/2006/relationships/image" Target="../media/image4.png"/><Relationship Id="rId10" Type="http://schemas.openxmlformats.org/officeDocument/2006/relationships/image" Target="../media/image9.jpg"/><Relationship Id="rId9" Type="http://schemas.openxmlformats.org/officeDocument/2006/relationships/image" Target="../media/image8.jpg"/><Relationship Id="rId5" Type="http://schemas.openxmlformats.org/officeDocument/2006/relationships/image" Target="../media/image5.png"/><Relationship Id="rId6" Type="http://schemas.openxmlformats.org/officeDocument/2006/relationships/image" Target="../media/image10.png"/><Relationship Id="rId7" Type="http://schemas.openxmlformats.org/officeDocument/2006/relationships/image" Target="../media/image6.png"/><Relationship Id="rId8" Type="http://schemas.openxmlformats.org/officeDocument/2006/relationships/image" Target="../media/image1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676275</xdr:colOff>
      <xdr:row>0</xdr:row>
      <xdr:rowOff>161925</xdr:rowOff>
    </xdr:from>
    <xdr:ext cx="3171825" cy="1123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228600</xdr:colOff>
      <xdr:row>7</xdr:row>
      <xdr:rowOff>180975</xdr:rowOff>
    </xdr:from>
    <xdr:ext cx="1914525" cy="8572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228600</xdr:colOff>
      <xdr:row>9</xdr:row>
      <xdr:rowOff>161925</xdr:rowOff>
    </xdr:from>
    <xdr:ext cx="1914525" cy="685800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228600</xdr:colOff>
      <xdr:row>5</xdr:row>
      <xdr:rowOff>28575</xdr:rowOff>
    </xdr:from>
    <xdr:ext cx="1914525" cy="685800"/>
    <xdr:pic>
      <xdr:nvPicPr>
        <xdr:cNvPr id="0" name="image1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28575</xdr:colOff>
      <xdr:row>0</xdr:row>
      <xdr:rowOff>47625</xdr:rowOff>
    </xdr:from>
    <xdr:ext cx="2914650" cy="4391025"/>
    <xdr:grpSp>
      <xdr:nvGrpSpPr>
        <xdr:cNvPr id="2" name="Shape 2"/>
        <xdr:cNvGrpSpPr/>
      </xdr:nvGrpSpPr>
      <xdr:grpSpPr>
        <a:xfrm>
          <a:off x="3888675" y="1584488"/>
          <a:ext cx="2914650" cy="4391025"/>
          <a:chOff x="3888675" y="1584488"/>
          <a:chExt cx="2914650" cy="4391025"/>
        </a:xfrm>
      </xdr:grpSpPr>
      <xdr:grpSp>
        <xdr:nvGrpSpPr>
          <xdr:cNvPr id="3" name="Shape 3"/>
          <xdr:cNvGrpSpPr/>
        </xdr:nvGrpSpPr>
        <xdr:grpSpPr>
          <a:xfrm>
            <a:off x="3888675" y="1584488"/>
            <a:ext cx="2914650" cy="4391025"/>
            <a:chOff x="708" y="6"/>
            <a:chExt cx="268" cy="463"/>
          </a:xfrm>
        </xdr:grpSpPr>
        <xdr:sp>
          <xdr:nvSpPr>
            <xdr:cNvPr id="4" name="Shape 4"/>
            <xdr:cNvSpPr/>
          </xdr:nvSpPr>
          <xdr:spPr>
            <a:xfrm>
              <a:off x="708" y="6"/>
              <a:ext cx="250" cy="4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5" name="Shape 5"/>
            <xdr:cNvPicPr preferRelativeResize="0"/>
          </xdr:nvPicPr>
          <xdr:blipFill rotWithShape="1">
            <a:blip r:embed="rId1">
              <a:alphaModFix/>
            </a:blip>
            <a:srcRect b="0" l="0" r="0" t="0"/>
            <a:stretch/>
          </xdr:blipFill>
          <xdr:spPr>
            <a:xfrm>
              <a:off x="708" y="6"/>
              <a:ext cx="268" cy="17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Shape 6"/>
            <xdr:cNvPicPr preferRelativeResize="0"/>
          </xdr:nvPicPr>
          <xdr:blipFill rotWithShape="1">
            <a:blip r:embed="rId2">
              <a:alphaModFix/>
            </a:blip>
            <a:srcRect b="0" l="0" r="0" t="0"/>
            <a:stretch/>
          </xdr:blipFill>
          <xdr:spPr>
            <a:xfrm>
              <a:off x="708" y="177"/>
              <a:ext cx="268" cy="292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7" name="Shape 7"/>
            <xdr:cNvSpPr/>
          </xdr:nvSpPr>
          <xdr:spPr>
            <a:xfrm>
              <a:off x="714" y="281"/>
              <a:ext cx="72" cy="29"/>
            </a:xfrm>
            <a:prstGeom prst="rect">
              <a:avLst/>
            </a:prstGeom>
            <a:solidFill>
              <a:srgbClr val="00005C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1800" u="none" strike="noStrike">
                  <a:solidFill>
                    <a:srgbClr val="FFFFFF"/>
                  </a:solidFill>
                  <a:latin typeface="Times New Roman"/>
                  <a:ea typeface="Times New Roman"/>
                  <a:cs typeface="Times New Roman"/>
                  <a:sym typeface="Times New Roman"/>
                </a:rPr>
                <a:t>OR =</a:t>
              </a:r>
              <a:endParaRPr sz="1400"/>
            </a:p>
          </xdr:txBody>
        </xdr:sp>
        <xdr:sp>
          <xdr:nvSpPr>
            <xdr:cNvPr id="8" name="Shape 8"/>
            <xdr:cNvSpPr/>
          </xdr:nvSpPr>
          <xdr:spPr>
            <a:xfrm>
              <a:off x="720" y="433"/>
              <a:ext cx="72" cy="29"/>
            </a:xfrm>
            <a:prstGeom prst="rect">
              <a:avLst/>
            </a:prstGeom>
            <a:solidFill>
              <a:srgbClr val="00005C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0" lang="en-US" sz="1800" u="none" strike="noStrike">
                  <a:solidFill>
                    <a:srgbClr val="FFFFFF"/>
                  </a:solidFill>
                  <a:latin typeface="Times New Roman"/>
                  <a:ea typeface="Times New Roman"/>
                  <a:cs typeface="Times New Roman"/>
                  <a:sym typeface="Times New Roman"/>
                </a:rPr>
                <a:t>OR =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</xdr:colOff>
      <xdr:row>2</xdr:row>
      <xdr:rowOff>95250</xdr:rowOff>
    </xdr:from>
    <xdr:ext cx="857250" cy="733425"/>
    <xdr:sp>
      <xdr:nvSpPr>
        <xdr:cNvPr id="9" name="Shape 9"/>
        <xdr:cNvSpPr/>
      </xdr:nvSpPr>
      <xdr:spPr>
        <a:xfrm>
          <a:off x="4922138" y="3418050"/>
          <a:ext cx="847725" cy="723900"/>
        </a:xfrm>
        <a:prstGeom prst="rect">
          <a:avLst/>
        </a:prstGeom>
        <a:solidFill>
          <a:srgbClr val="FFFF99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400" u="none" strike="noStrike">
              <a:latin typeface="Arial"/>
              <a:ea typeface="Arial"/>
              <a:cs typeface="Arial"/>
              <a:sym typeface="Arial"/>
            </a:rPr>
            <a:t>IC 95%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600" u="none" strike="noStrike">
              <a:latin typeface="Noto Sans Symbols"/>
              <a:ea typeface="Noto Sans Symbols"/>
              <a:cs typeface="Noto Sans Symbols"/>
              <a:sym typeface="Noto Sans Symbols"/>
            </a:rPr>
            <a:t>α</a:t>
          </a:r>
          <a:r>
            <a:rPr b="1" i="0" lang="en-US" sz="1400" u="none" strike="noStrike">
              <a:latin typeface="Arial"/>
              <a:ea typeface="Arial"/>
              <a:cs typeface="Arial"/>
              <a:sym typeface="Arial"/>
            </a:rPr>
            <a:t>=0,05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400" u="none" strike="noStrike">
              <a:latin typeface="Arial"/>
              <a:ea typeface="Arial"/>
              <a:cs typeface="Arial"/>
              <a:sym typeface="Arial"/>
            </a:rPr>
            <a:t>GL=2</a:t>
          </a:r>
          <a:endParaRPr sz="1400"/>
        </a:p>
      </xdr:txBody>
    </xdr:sp>
    <xdr:clientData fLocksWithSheet="0"/>
  </xdr:oneCellAnchor>
  <xdr:oneCellAnchor>
    <xdr:from>
      <xdr:col>0</xdr:col>
      <xdr:colOff>390525</xdr:colOff>
      <xdr:row>26</xdr:row>
      <xdr:rowOff>57150</xdr:rowOff>
    </xdr:from>
    <xdr:ext cx="5200650" cy="4524375"/>
    <xdr:pic>
      <xdr:nvPicPr>
        <xdr:cNvPr id="0" name="image7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20</xdr:row>
      <xdr:rowOff>209550</xdr:rowOff>
    </xdr:from>
    <xdr:ext cx="6858000" cy="1047750"/>
    <xdr:pic>
      <xdr:nvPicPr>
        <xdr:cNvPr id="0" name="image1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49</xdr:row>
      <xdr:rowOff>219075</xdr:rowOff>
    </xdr:from>
    <xdr:ext cx="5562600" cy="3781425"/>
    <xdr:pic>
      <xdr:nvPicPr>
        <xdr:cNvPr id="0" name="image14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72</xdr:row>
      <xdr:rowOff>66675</xdr:rowOff>
    </xdr:from>
    <xdr:ext cx="6400800" cy="1466850"/>
    <xdr:pic>
      <xdr:nvPicPr>
        <xdr:cNvPr id="0" name="image1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485775</xdr:colOff>
      <xdr:row>25</xdr:row>
      <xdr:rowOff>219075</xdr:rowOff>
    </xdr:from>
    <xdr:ext cx="6076950" cy="1876425"/>
    <xdr:pic>
      <xdr:nvPicPr>
        <xdr:cNvPr id="0" name="image5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581025</xdr:colOff>
      <xdr:row>41</xdr:row>
      <xdr:rowOff>142875</xdr:rowOff>
    </xdr:from>
    <xdr:ext cx="6581775" cy="1781175"/>
    <xdr:pic>
      <xdr:nvPicPr>
        <xdr:cNvPr id="0" name="image10.png" title="Imagem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533400</xdr:colOff>
      <xdr:row>34</xdr:row>
      <xdr:rowOff>180975</xdr:rowOff>
    </xdr:from>
    <xdr:ext cx="6400800" cy="1466850"/>
    <xdr:pic>
      <xdr:nvPicPr>
        <xdr:cNvPr id="0" name="image6.png" title="Imagem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742950</xdr:colOff>
      <xdr:row>49</xdr:row>
      <xdr:rowOff>200025</xdr:rowOff>
    </xdr:from>
    <xdr:ext cx="6581775" cy="2400300"/>
    <xdr:pic>
      <xdr:nvPicPr>
        <xdr:cNvPr id="0" name="image12.png" title="Imagem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84</xdr:row>
      <xdr:rowOff>38100</xdr:rowOff>
    </xdr:from>
    <xdr:ext cx="4933950" cy="2676525"/>
    <xdr:pic>
      <xdr:nvPicPr>
        <xdr:cNvPr id="0" name="image8.jpg" title="Imagem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657225</xdr:colOff>
      <xdr:row>102</xdr:row>
      <xdr:rowOff>104775</xdr:rowOff>
    </xdr:from>
    <xdr:ext cx="6200775" cy="4867275"/>
    <xdr:pic>
      <xdr:nvPicPr>
        <xdr:cNvPr id="0" name="image9.jpg" title="Imagem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0</xdr:row>
      <xdr:rowOff>25507950</xdr:rowOff>
    </xdr:from>
    <xdr:ext cx="5819775" cy="4572000"/>
    <xdr:pic>
      <xdr:nvPicPr>
        <xdr:cNvPr id="0" name="image4.png" title="Imagem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</xdr:colOff>
      <xdr:row>2</xdr:row>
      <xdr:rowOff>0</xdr:rowOff>
    </xdr:from>
    <xdr:ext cx="4638675" cy="3562350"/>
    <xdr:graphicFrame>
      <xdr:nvGraphicFramePr>
        <xdr:cNvPr descr="Chart 0"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200025</xdr:colOff>
      <xdr:row>6</xdr:row>
      <xdr:rowOff>9525</xdr:rowOff>
    </xdr:from>
    <xdr:ext cx="6448425" cy="4781550"/>
    <xdr:graphicFrame>
      <xdr:nvGraphicFramePr>
        <xdr:cNvPr descr="Chart 0"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485775</xdr:colOff>
      <xdr:row>35</xdr:row>
      <xdr:rowOff>152400</xdr:rowOff>
    </xdr:from>
    <xdr:ext cx="3314700" cy="666750"/>
    <xdr:pic>
      <xdr:nvPicPr>
        <xdr:cNvPr id="0" name="image15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showGridLines="0" workbookViewId="0"/>
  </sheetViews>
  <sheetFormatPr customHeight="1" defaultColWidth="12.63" defaultRowHeight="15.0"/>
  <cols>
    <col customWidth="1" min="1" max="1" width="13.13"/>
    <col customWidth="1" min="2" max="6" width="9.13"/>
    <col customWidth="1" min="7" max="26" width="8.0"/>
  </cols>
  <sheetData>
    <row r="1" ht="12.7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>
        <v>12.0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4">
        <v>4.0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4">
        <v>4.0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4">
        <v>25.0</v>
      </c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4">
        <v>4.0</v>
      </c>
      <c r="B6" s="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4">
        <v>49.0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4">
        <v>12.0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4">
        <v>3.0</v>
      </c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4">
        <v>20.0</v>
      </c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4">
        <v>26.0</v>
      </c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4">
        <v>25.0</v>
      </c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4">
        <v>4.0</v>
      </c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"/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6.75" customHeight="1">
      <c r="A15" s="6" t="s">
        <v>1</v>
      </c>
      <c r="B15" s="7">
        <f>AVERAGE(A2:A13)</f>
        <v>15.66666667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36.75" customHeight="1">
      <c r="A16" s="9" t="s">
        <v>2</v>
      </c>
      <c r="B16" s="10">
        <f>MEDIAN(A2:A14)</f>
        <v>12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2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2.63" defaultRowHeight="15.0"/>
  <cols>
    <col customWidth="1" min="1" max="1" width="14.38"/>
    <col customWidth="1" min="2" max="2" width="9.5"/>
    <col customWidth="1" min="3" max="3" width="19.25"/>
    <col customWidth="1" min="4" max="4" width="19.75"/>
    <col customWidth="1" min="5" max="5" width="23.88"/>
    <col customWidth="1" min="6" max="6" width="9.13"/>
    <col customWidth="1" min="7" max="26" width="8.0"/>
  </cols>
  <sheetData>
    <row r="1" ht="12.75" customHeight="1">
      <c r="A1" s="11" t="s">
        <v>0</v>
      </c>
      <c r="B1" s="12"/>
      <c r="C1" s="13" t="s">
        <v>3</v>
      </c>
      <c r="D1" s="14" t="s">
        <v>4</v>
      </c>
      <c r="E1" s="15" t="s">
        <v>5</v>
      </c>
      <c r="F1" s="16"/>
      <c r="G1" s="16"/>
      <c r="H1" s="1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17">
        <v>20.0</v>
      </c>
      <c r="B2" s="18"/>
      <c r="C2" s="19">
        <f t="shared" ref="C2:C7" si="1">$B$9</f>
        <v>118</v>
      </c>
      <c r="D2" s="20">
        <f t="shared" ref="D2:D7" si="2">A2-C2</f>
        <v>-98</v>
      </c>
      <c r="E2" s="21">
        <f t="shared" ref="E2:E7" si="3">D2^2</f>
        <v>9604</v>
      </c>
      <c r="F2" s="22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24.0" customHeight="1">
      <c r="A3" s="17">
        <v>30.0</v>
      </c>
      <c r="B3" s="18"/>
      <c r="C3" s="19">
        <f t="shared" si="1"/>
        <v>118</v>
      </c>
      <c r="D3" s="20">
        <f t="shared" si="2"/>
        <v>-88</v>
      </c>
      <c r="E3" s="21">
        <f t="shared" si="3"/>
        <v>7744</v>
      </c>
      <c r="F3" s="22"/>
      <c r="G3" s="22"/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24.0" customHeight="1">
      <c r="A4" s="17">
        <v>40.0</v>
      </c>
      <c r="B4" s="18"/>
      <c r="C4" s="19">
        <f t="shared" si="1"/>
        <v>118</v>
      </c>
      <c r="D4" s="20">
        <f t="shared" si="2"/>
        <v>-78</v>
      </c>
      <c r="E4" s="21">
        <f t="shared" si="3"/>
        <v>6084</v>
      </c>
      <c r="F4" s="22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24.0" customHeight="1">
      <c r="A5" s="17">
        <v>42.0</v>
      </c>
      <c r="B5" s="18"/>
      <c r="C5" s="19">
        <f t="shared" si="1"/>
        <v>118</v>
      </c>
      <c r="D5" s="20">
        <f t="shared" si="2"/>
        <v>-76</v>
      </c>
      <c r="E5" s="21">
        <f t="shared" si="3"/>
        <v>5776</v>
      </c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24.0" customHeight="1">
      <c r="A6" s="17">
        <v>55.0</v>
      </c>
      <c r="B6" s="18"/>
      <c r="C6" s="19">
        <f t="shared" si="1"/>
        <v>118</v>
      </c>
      <c r="D6" s="20">
        <f t="shared" si="2"/>
        <v>-63</v>
      </c>
      <c r="E6" s="21">
        <f t="shared" si="3"/>
        <v>3969</v>
      </c>
      <c r="F6" s="22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4.0" customHeight="1">
      <c r="A7" s="24">
        <v>521.0</v>
      </c>
      <c r="B7" s="18"/>
      <c r="C7" s="25">
        <f t="shared" si="1"/>
        <v>118</v>
      </c>
      <c r="D7" s="26">
        <f t="shared" si="2"/>
        <v>403</v>
      </c>
      <c r="E7" s="27">
        <f t="shared" si="3"/>
        <v>162409</v>
      </c>
      <c r="F7" s="22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35.25" customHeight="1">
      <c r="A8" s="22"/>
      <c r="B8" s="18"/>
      <c r="C8" s="28" t="s">
        <v>6</v>
      </c>
      <c r="D8" s="29">
        <f t="shared" ref="D8:E8" si="4">SUM(D2:D7)</f>
        <v>0</v>
      </c>
      <c r="E8" s="30">
        <f t="shared" si="4"/>
        <v>195586</v>
      </c>
      <c r="F8" s="22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39.75" customHeight="1">
      <c r="A9" s="31" t="s">
        <v>1</v>
      </c>
      <c r="B9" s="32">
        <f>AVERAGE(A2:A7)</f>
        <v>118</v>
      </c>
      <c r="C9" s="22"/>
      <c r="D9" s="33" t="s">
        <v>7</v>
      </c>
      <c r="E9" s="34">
        <f>E8/5</f>
        <v>39117.2</v>
      </c>
      <c r="F9" s="22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39.75" customHeight="1">
      <c r="A10" s="35" t="s">
        <v>2</v>
      </c>
      <c r="B10" s="36">
        <f>MEDIAN(A2:A8)</f>
        <v>41</v>
      </c>
      <c r="C10" s="22"/>
      <c r="D10" s="37" t="s">
        <v>8</v>
      </c>
      <c r="E10" s="38">
        <f>SQRT(E9)</f>
        <v>197.7806866</v>
      </c>
      <c r="F10" s="22"/>
      <c r="G10" s="22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2.75" customHeight="1">
      <c r="A11" s="16"/>
      <c r="B11" s="39"/>
      <c r="C11" s="16"/>
      <c r="D11" s="39"/>
      <c r="E11" s="39"/>
      <c r="F11" s="16"/>
      <c r="G11" s="16"/>
      <c r="H11" s="1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6"/>
      <c r="B12" s="39"/>
      <c r="C12" s="16"/>
      <c r="D12" s="39"/>
      <c r="E12" s="39"/>
      <c r="F12" s="16"/>
      <c r="G12" s="16"/>
      <c r="H12" s="1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6"/>
      <c r="B13" s="39"/>
      <c r="C13" s="16"/>
      <c r="D13" s="39"/>
      <c r="E13" s="39"/>
      <c r="F13" s="16"/>
      <c r="G13" s="16"/>
      <c r="H13" s="1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40" t="s">
        <v>0</v>
      </c>
      <c r="B14" s="12"/>
      <c r="C14" s="40" t="s">
        <v>9</v>
      </c>
      <c r="D14" s="41" t="s">
        <v>10</v>
      </c>
      <c r="E14" s="41" t="s">
        <v>11</v>
      </c>
      <c r="F14" s="16"/>
      <c r="G14" s="16"/>
      <c r="H14" s="1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22">
        <v>80.0</v>
      </c>
      <c r="B15" s="18"/>
      <c r="C15" s="42">
        <f t="shared" ref="C15:C20" si="5">$B$22</f>
        <v>100</v>
      </c>
      <c r="D15" s="18">
        <f t="shared" ref="D15:D20" si="6">A15-C15</f>
        <v>-20</v>
      </c>
      <c r="E15" s="43">
        <f t="shared" ref="E15:E20" si="7">D15^2</f>
        <v>400</v>
      </c>
      <c r="F15" s="22"/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2.75" customHeight="1">
      <c r="A16" s="22">
        <v>85.0</v>
      </c>
      <c r="B16" s="18"/>
      <c r="C16" s="42">
        <f t="shared" si="5"/>
        <v>100</v>
      </c>
      <c r="D16" s="18">
        <f t="shared" si="6"/>
        <v>-15</v>
      </c>
      <c r="E16" s="43">
        <f t="shared" si="7"/>
        <v>225</v>
      </c>
      <c r="F16" s="22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12.75" customHeight="1">
      <c r="A17" s="22">
        <v>90.0</v>
      </c>
      <c r="B17" s="18"/>
      <c r="C17" s="42">
        <f t="shared" si="5"/>
        <v>100</v>
      </c>
      <c r="D17" s="18">
        <f t="shared" si="6"/>
        <v>-10</v>
      </c>
      <c r="E17" s="43">
        <f t="shared" si="7"/>
        <v>100</v>
      </c>
      <c r="F17" s="22"/>
      <c r="G17" s="22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12.75" customHeight="1">
      <c r="A18" s="22">
        <v>100.0</v>
      </c>
      <c r="B18" s="18"/>
      <c r="C18" s="42">
        <f t="shared" si="5"/>
        <v>100</v>
      </c>
      <c r="D18" s="18">
        <f t="shared" si="6"/>
        <v>0</v>
      </c>
      <c r="E18" s="43">
        <f t="shared" si="7"/>
        <v>0</v>
      </c>
      <c r="F18" s="22"/>
      <c r="G18" s="22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2.75" customHeight="1">
      <c r="A19" s="22">
        <v>110.0</v>
      </c>
      <c r="B19" s="18"/>
      <c r="C19" s="42">
        <f t="shared" si="5"/>
        <v>100</v>
      </c>
      <c r="D19" s="18">
        <f t="shared" si="6"/>
        <v>10</v>
      </c>
      <c r="E19" s="43">
        <f t="shared" si="7"/>
        <v>100</v>
      </c>
      <c r="F19" s="22"/>
      <c r="G19" s="22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12.75" customHeight="1">
      <c r="A20" s="22">
        <v>135.0</v>
      </c>
      <c r="B20" s="18"/>
      <c r="C20" s="42">
        <f t="shared" si="5"/>
        <v>100</v>
      </c>
      <c r="D20" s="18">
        <f t="shared" si="6"/>
        <v>35</v>
      </c>
      <c r="E20" s="43">
        <f t="shared" si="7"/>
        <v>1225</v>
      </c>
      <c r="F20" s="22"/>
      <c r="G20" s="22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1.75" customHeight="1">
      <c r="A21" s="22"/>
      <c r="B21" s="18"/>
      <c r="C21" s="44" t="s">
        <v>6</v>
      </c>
      <c r="D21" s="45">
        <f t="shared" ref="D21:E21" si="8">SUM(D15:D20)</f>
        <v>0</v>
      </c>
      <c r="E21" s="46">
        <f t="shared" si="8"/>
        <v>2050</v>
      </c>
      <c r="F21" s="22"/>
      <c r="G21" s="22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7.0" customHeight="1">
      <c r="A22" s="6" t="s">
        <v>1</v>
      </c>
      <c r="B22" s="7">
        <f>AVERAGE(A15:A20)</f>
        <v>100</v>
      </c>
      <c r="C22" s="22"/>
      <c r="D22" s="47" t="s">
        <v>7</v>
      </c>
      <c r="E22" s="48">
        <f>E21/5</f>
        <v>410</v>
      </c>
      <c r="F22" s="22"/>
      <c r="G22" s="22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7.0" customHeight="1">
      <c r="A23" s="9" t="s">
        <v>2</v>
      </c>
      <c r="B23" s="10">
        <f>MEDIAN(A15:A21)</f>
        <v>95</v>
      </c>
      <c r="C23" s="22"/>
      <c r="D23" s="37" t="s">
        <v>8</v>
      </c>
      <c r="E23" s="38">
        <f>SQRT(E22)</f>
        <v>20.24845673</v>
      </c>
      <c r="F23" s="22"/>
      <c r="G23" s="22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2.75" customHeight="1">
      <c r="A24" s="16"/>
      <c r="B24" s="39"/>
      <c r="C24" s="16"/>
      <c r="D24" s="39"/>
      <c r="E24" s="39"/>
      <c r="F24" s="16"/>
      <c r="G24" s="16"/>
      <c r="H24" s="1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6"/>
      <c r="B25" s="39"/>
      <c r="C25" s="16"/>
      <c r="D25" s="39"/>
      <c r="E25" s="39"/>
      <c r="F25" s="16"/>
      <c r="G25" s="16"/>
      <c r="H25" s="1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6"/>
      <c r="B26" s="39"/>
      <c r="C26" s="16"/>
      <c r="D26" s="39"/>
      <c r="E26" s="39"/>
      <c r="F26" s="16"/>
      <c r="G26" s="16"/>
      <c r="H26" s="1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/>
      <c r="B27" s="5"/>
      <c r="C27" s="3"/>
      <c r="D27" s="5"/>
      <c r="E27" s="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5"/>
      <c r="C28" s="3"/>
      <c r="D28" s="5"/>
      <c r="E28" s="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5"/>
      <c r="C29" s="3"/>
      <c r="D29" s="5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5"/>
      <c r="C30" s="3"/>
      <c r="D30" s="5"/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5"/>
      <c r="C31" s="3"/>
      <c r="D31" s="5"/>
      <c r="E31" s="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5"/>
      <c r="C32" s="3"/>
      <c r="D32" s="5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5"/>
      <c r="C33" s="3"/>
      <c r="D33" s="5"/>
      <c r="E33" s="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5"/>
      <c r="C34" s="3"/>
      <c r="D34" s="5"/>
      <c r="E34" s="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5"/>
      <c r="C35" s="3"/>
      <c r="D35" s="5"/>
      <c r="E35" s="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5"/>
      <c r="C36" s="3"/>
      <c r="D36" s="5"/>
      <c r="E36" s="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5"/>
      <c r="C37" s="3"/>
      <c r="D37" s="5"/>
      <c r="E37" s="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5"/>
      <c r="C38" s="3"/>
      <c r="D38" s="5"/>
      <c r="E38" s="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5"/>
      <c r="C39" s="3"/>
      <c r="D39" s="5"/>
      <c r="E39" s="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5"/>
      <c r="C40" s="3"/>
      <c r="D40" s="5"/>
      <c r="E40" s="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5"/>
      <c r="C41" s="3"/>
      <c r="D41" s="5"/>
      <c r="E41" s="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5"/>
      <c r="C42" s="3"/>
      <c r="D42" s="5"/>
      <c r="E42" s="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5"/>
      <c r="C43" s="3"/>
      <c r="D43" s="5"/>
      <c r="E43" s="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5"/>
      <c r="C44" s="3"/>
      <c r="D44" s="5"/>
      <c r="E44" s="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5"/>
      <c r="C45" s="3"/>
      <c r="D45" s="5"/>
      <c r="E45" s="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5"/>
      <c r="C46" s="3"/>
      <c r="D46" s="5"/>
      <c r="E46" s="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5"/>
      <c r="C47" s="3"/>
      <c r="D47" s="5"/>
      <c r="E47" s="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5"/>
      <c r="C48" s="3"/>
      <c r="D48" s="5"/>
      <c r="E48" s="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5"/>
      <c r="C49" s="3"/>
      <c r="D49" s="5"/>
      <c r="E49" s="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5"/>
      <c r="C50" s="3"/>
      <c r="D50" s="5"/>
      <c r="E50" s="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5"/>
      <c r="C51" s="3"/>
      <c r="D51" s="5"/>
      <c r="E51" s="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5"/>
      <c r="C52" s="3"/>
      <c r="D52" s="5"/>
      <c r="E52" s="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5"/>
      <c r="C53" s="3"/>
      <c r="D53" s="5"/>
      <c r="E53" s="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5"/>
      <c r="C54" s="3"/>
      <c r="D54" s="5"/>
      <c r="E54" s="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5"/>
      <c r="C55" s="3"/>
      <c r="D55" s="5"/>
      <c r="E55" s="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5"/>
      <c r="C56" s="3"/>
      <c r="D56" s="5"/>
      <c r="E56" s="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5"/>
      <c r="C57" s="3"/>
      <c r="D57" s="5"/>
      <c r="E57" s="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5"/>
      <c r="C58" s="3"/>
      <c r="D58" s="5"/>
      <c r="E58" s="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5"/>
      <c r="C59" s="3"/>
      <c r="D59" s="5"/>
      <c r="E59" s="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5"/>
      <c r="C60" s="3"/>
      <c r="D60" s="5"/>
      <c r="E60" s="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5"/>
      <c r="C61" s="3"/>
      <c r="D61" s="5"/>
      <c r="E61" s="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5"/>
      <c r="C62" s="3"/>
      <c r="D62" s="5"/>
      <c r="E62" s="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5"/>
      <c r="C63" s="3"/>
      <c r="D63" s="5"/>
      <c r="E63" s="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5"/>
      <c r="C64" s="3"/>
      <c r="D64" s="5"/>
      <c r="E64" s="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5"/>
      <c r="C65" s="3"/>
      <c r="D65" s="5"/>
      <c r="E65" s="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5"/>
      <c r="C66" s="3"/>
      <c r="D66" s="5"/>
      <c r="E66" s="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5"/>
      <c r="C67" s="3"/>
      <c r="D67" s="5"/>
      <c r="E67" s="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5"/>
      <c r="C68" s="3"/>
      <c r="D68" s="5"/>
      <c r="E68" s="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5"/>
      <c r="C69" s="3"/>
      <c r="D69" s="5"/>
      <c r="E69" s="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5"/>
      <c r="C70" s="3"/>
      <c r="D70" s="5"/>
      <c r="E70" s="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5"/>
      <c r="C71" s="3"/>
      <c r="D71" s="5"/>
      <c r="E71" s="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5"/>
      <c r="C72" s="3"/>
      <c r="D72" s="5"/>
      <c r="E72" s="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5"/>
      <c r="C73" s="3"/>
      <c r="D73" s="5"/>
      <c r="E73" s="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5"/>
      <c r="C74" s="3"/>
      <c r="D74" s="5"/>
      <c r="E74" s="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5"/>
      <c r="C75" s="3"/>
      <c r="D75" s="5"/>
      <c r="E75" s="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5"/>
      <c r="C76" s="3"/>
      <c r="D76" s="5"/>
      <c r="E76" s="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5"/>
      <c r="C77" s="3"/>
      <c r="D77" s="5"/>
      <c r="E77" s="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5"/>
      <c r="C78" s="3"/>
      <c r="D78" s="5"/>
      <c r="E78" s="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5"/>
      <c r="C79" s="3"/>
      <c r="D79" s="5"/>
      <c r="E79" s="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5"/>
      <c r="C80" s="3"/>
      <c r="D80" s="5"/>
      <c r="E80" s="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5"/>
      <c r="C81" s="3"/>
      <c r="D81" s="5"/>
      <c r="E81" s="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5"/>
      <c r="C82" s="3"/>
      <c r="D82" s="5"/>
      <c r="E82" s="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5"/>
      <c r="C83" s="3"/>
      <c r="D83" s="5"/>
      <c r="E83" s="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5"/>
      <c r="C84" s="3"/>
      <c r="D84" s="5"/>
      <c r="E84" s="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5"/>
      <c r="C85" s="3"/>
      <c r="D85" s="5"/>
      <c r="E85" s="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5"/>
      <c r="C86" s="3"/>
      <c r="D86" s="5"/>
      <c r="E86" s="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5"/>
      <c r="C87" s="3"/>
      <c r="D87" s="5"/>
      <c r="E87" s="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5"/>
      <c r="C88" s="3"/>
      <c r="D88" s="5"/>
      <c r="E88" s="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5"/>
      <c r="C89" s="3"/>
      <c r="D89" s="5"/>
      <c r="E89" s="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5"/>
      <c r="C90" s="3"/>
      <c r="D90" s="5"/>
      <c r="E90" s="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5"/>
      <c r="C91" s="3"/>
      <c r="D91" s="5"/>
      <c r="E91" s="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5"/>
      <c r="C92" s="3"/>
      <c r="D92" s="5"/>
      <c r="E92" s="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5"/>
      <c r="C93" s="3"/>
      <c r="D93" s="5"/>
      <c r="E93" s="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5"/>
      <c r="C94" s="3"/>
      <c r="D94" s="5"/>
      <c r="E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5"/>
      <c r="C95" s="3"/>
      <c r="D95" s="5"/>
      <c r="E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5"/>
      <c r="C96" s="3"/>
      <c r="D96" s="5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5"/>
      <c r="C97" s="3"/>
      <c r="D97" s="5"/>
      <c r="E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5"/>
      <c r="C98" s="3"/>
      <c r="D98" s="5"/>
      <c r="E98" s="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5"/>
      <c r="C99" s="3"/>
      <c r="D99" s="5"/>
      <c r="E99" s="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5"/>
      <c r="C100" s="3"/>
      <c r="D100" s="5"/>
      <c r="E100" s="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5"/>
      <c r="C101" s="3"/>
      <c r="D101" s="5"/>
      <c r="E101" s="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5"/>
      <c r="C102" s="3"/>
      <c r="D102" s="5"/>
      <c r="E102" s="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5"/>
      <c r="C103" s="3"/>
      <c r="D103" s="5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5"/>
      <c r="C104" s="3"/>
      <c r="D104" s="5"/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5"/>
      <c r="C105" s="3"/>
      <c r="D105" s="5"/>
      <c r="E105" s="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5"/>
      <c r="C106" s="3"/>
      <c r="D106" s="5"/>
      <c r="E106" s="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5"/>
      <c r="C107" s="3"/>
      <c r="D107" s="5"/>
      <c r="E107" s="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5"/>
      <c r="C108" s="3"/>
      <c r="D108" s="5"/>
      <c r="E108" s="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5"/>
      <c r="C109" s="3"/>
      <c r="D109" s="5"/>
      <c r="E109" s="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5"/>
      <c r="C110" s="3"/>
      <c r="D110" s="5"/>
      <c r="E110" s="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5"/>
      <c r="C111" s="3"/>
      <c r="D111" s="5"/>
      <c r="E111" s="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5"/>
      <c r="C112" s="3"/>
      <c r="D112" s="5"/>
      <c r="E112" s="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5"/>
      <c r="C113" s="3"/>
      <c r="D113" s="5"/>
      <c r="E113" s="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5"/>
      <c r="C114" s="3"/>
      <c r="D114" s="5"/>
      <c r="E114" s="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5"/>
      <c r="C115" s="3"/>
      <c r="D115" s="5"/>
      <c r="E115" s="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5"/>
      <c r="C116" s="3"/>
      <c r="D116" s="5"/>
      <c r="E116" s="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5"/>
      <c r="C117" s="3"/>
      <c r="D117" s="5"/>
      <c r="E117" s="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5"/>
      <c r="C118" s="3"/>
      <c r="D118" s="5"/>
      <c r="E118" s="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5"/>
      <c r="C119" s="3"/>
      <c r="D119" s="5"/>
      <c r="E119" s="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5"/>
      <c r="C120" s="3"/>
      <c r="D120" s="5"/>
      <c r="E120" s="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5"/>
      <c r="C121" s="3"/>
      <c r="D121" s="5"/>
      <c r="E121" s="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5"/>
      <c r="C122" s="3"/>
      <c r="D122" s="5"/>
      <c r="E122" s="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5"/>
      <c r="C123" s="3"/>
      <c r="D123" s="5"/>
      <c r="E123" s="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5"/>
      <c r="C124" s="3"/>
      <c r="D124" s="5"/>
      <c r="E124" s="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5"/>
      <c r="C125" s="3"/>
      <c r="D125" s="5"/>
      <c r="E125" s="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5"/>
      <c r="C126" s="3"/>
      <c r="D126" s="5"/>
      <c r="E126" s="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5"/>
      <c r="C127" s="3"/>
      <c r="D127" s="5"/>
      <c r="E127" s="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5"/>
      <c r="C128" s="3"/>
      <c r="D128" s="5"/>
      <c r="E128" s="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5"/>
      <c r="C129" s="3"/>
      <c r="D129" s="5"/>
      <c r="E129" s="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5"/>
      <c r="C130" s="3"/>
      <c r="D130" s="5"/>
      <c r="E130" s="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5"/>
      <c r="C131" s="3"/>
      <c r="D131" s="5"/>
      <c r="E131" s="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5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5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5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5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5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5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5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5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5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5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5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5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5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5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5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5"/>
      <c r="C147" s="3"/>
      <c r="D147" s="5"/>
      <c r="E147" s="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5"/>
      <c r="C148" s="3"/>
      <c r="D148" s="5"/>
      <c r="E148" s="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5"/>
      <c r="C149" s="3"/>
      <c r="D149" s="5"/>
      <c r="E149" s="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5"/>
      <c r="C150" s="3"/>
      <c r="D150" s="5"/>
      <c r="E150" s="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5"/>
      <c r="C151" s="3"/>
      <c r="D151" s="5"/>
      <c r="E151" s="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5"/>
      <c r="C152" s="3"/>
      <c r="D152" s="5"/>
      <c r="E152" s="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5"/>
      <c r="C153" s="3"/>
      <c r="D153" s="5"/>
      <c r="E153" s="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5"/>
      <c r="C154" s="3"/>
      <c r="D154" s="5"/>
      <c r="E154" s="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5"/>
      <c r="C155" s="3"/>
      <c r="D155" s="5"/>
      <c r="E155" s="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5"/>
      <c r="C156" s="3"/>
      <c r="D156" s="5"/>
      <c r="E156" s="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5"/>
      <c r="C157" s="3"/>
      <c r="D157" s="5"/>
      <c r="E157" s="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5"/>
      <c r="C158" s="3"/>
      <c r="D158" s="5"/>
      <c r="E158" s="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5"/>
      <c r="C159" s="3"/>
      <c r="D159" s="5"/>
      <c r="E159" s="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5"/>
      <c r="C160" s="3"/>
      <c r="D160" s="5"/>
      <c r="E160" s="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5"/>
      <c r="C161" s="3"/>
      <c r="D161" s="5"/>
      <c r="E161" s="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5"/>
      <c r="C162" s="3"/>
      <c r="D162" s="5"/>
      <c r="E162" s="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5"/>
      <c r="C163" s="3"/>
      <c r="D163" s="5"/>
      <c r="E163" s="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5"/>
      <c r="C164" s="3"/>
      <c r="D164" s="5"/>
      <c r="E164" s="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5"/>
      <c r="C165" s="3"/>
      <c r="D165" s="5"/>
      <c r="E165" s="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5"/>
      <c r="C166" s="3"/>
      <c r="D166" s="5"/>
      <c r="E166" s="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5"/>
      <c r="C167" s="3"/>
      <c r="D167" s="5"/>
      <c r="E167" s="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5"/>
      <c r="C168" s="3"/>
      <c r="D168" s="5"/>
      <c r="E168" s="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5"/>
      <c r="C169" s="3"/>
      <c r="D169" s="5"/>
      <c r="E169" s="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5"/>
      <c r="C170" s="3"/>
      <c r="D170" s="5"/>
      <c r="E170" s="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5"/>
      <c r="C171" s="3"/>
      <c r="D171" s="5"/>
      <c r="E171" s="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5"/>
      <c r="C172" s="3"/>
      <c r="D172" s="5"/>
      <c r="E172" s="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5"/>
      <c r="C173" s="3"/>
      <c r="D173" s="5"/>
      <c r="E173" s="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5"/>
      <c r="C174" s="3"/>
      <c r="D174" s="5"/>
      <c r="E174" s="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5"/>
      <c r="C175" s="3"/>
      <c r="D175" s="5"/>
      <c r="E175" s="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5"/>
      <c r="C176" s="3"/>
      <c r="D176" s="5"/>
      <c r="E176" s="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5"/>
      <c r="C177" s="3"/>
      <c r="D177" s="5"/>
      <c r="E177" s="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5"/>
      <c r="C178" s="3"/>
      <c r="D178" s="5"/>
      <c r="E178" s="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5"/>
      <c r="C179" s="3"/>
      <c r="D179" s="5"/>
      <c r="E179" s="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5"/>
      <c r="C180" s="3"/>
      <c r="D180" s="5"/>
      <c r="E180" s="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5"/>
      <c r="C181" s="3"/>
      <c r="D181" s="5"/>
      <c r="E181" s="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5"/>
      <c r="C182" s="3"/>
      <c r="D182" s="5"/>
      <c r="E182" s="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5"/>
      <c r="C183" s="3"/>
      <c r="D183" s="5"/>
      <c r="E183" s="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5"/>
      <c r="C184" s="3"/>
      <c r="D184" s="5"/>
      <c r="E184" s="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5"/>
      <c r="C185" s="3"/>
      <c r="D185" s="5"/>
      <c r="E185" s="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5"/>
      <c r="C186" s="3"/>
      <c r="D186" s="5"/>
      <c r="E186" s="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5"/>
      <c r="C187" s="3"/>
      <c r="D187" s="5"/>
      <c r="E187" s="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5"/>
      <c r="C188" s="3"/>
      <c r="D188" s="5"/>
      <c r="E188" s="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5"/>
      <c r="C189" s="3"/>
      <c r="D189" s="5"/>
      <c r="E189" s="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5"/>
      <c r="C190" s="3"/>
      <c r="D190" s="5"/>
      <c r="E190" s="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5"/>
      <c r="C191" s="3"/>
      <c r="D191" s="5"/>
      <c r="E191" s="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5"/>
      <c r="C192" s="3"/>
      <c r="D192" s="5"/>
      <c r="E192" s="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5"/>
      <c r="C193" s="3"/>
      <c r="D193" s="5"/>
      <c r="E193" s="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5"/>
      <c r="C194" s="3"/>
      <c r="D194" s="5"/>
      <c r="E194" s="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5"/>
      <c r="C195" s="3"/>
      <c r="D195" s="5"/>
      <c r="E195" s="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5"/>
      <c r="C196" s="3"/>
      <c r="D196" s="5"/>
      <c r="E196" s="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5"/>
      <c r="C197" s="3"/>
      <c r="D197" s="5"/>
      <c r="E197" s="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5"/>
      <c r="C198" s="3"/>
      <c r="D198" s="5"/>
      <c r="E198" s="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5"/>
      <c r="C199" s="3"/>
      <c r="D199" s="5"/>
      <c r="E199" s="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5"/>
      <c r="C200" s="3"/>
      <c r="D200" s="5"/>
      <c r="E200" s="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5"/>
      <c r="C201" s="3"/>
      <c r="D201" s="5"/>
      <c r="E201" s="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5"/>
      <c r="C202" s="3"/>
      <c r="D202" s="5"/>
      <c r="E202" s="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5"/>
      <c r="C203" s="3"/>
      <c r="D203" s="5"/>
      <c r="E203" s="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5"/>
      <c r="C204" s="3"/>
      <c r="D204" s="5"/>
      <c r="E204" s="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5"/>
      <c r="C205" s="3"/>
      <c r="D205" s="5"/>
      <c r="E205" s="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5"/>
      <c r="C206" s="3"/>
      <c r="D206" s="5"/>
      <c r="E206" s="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5"/>
      <c r="C207" s="3"/>
      <c r="D207" s="5"/>
      <c r="E207" s="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5"/>
      <c r="C208" s="3"/>
      <c r="D208" s="5"/>
      <c r="E208" s="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5"/>
      <c r="C209" s="3"/>
      <c r="D209" s="5"/>
      <c r="E209" s="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5"/>
      <c r="C210" s="3"/>
      <c r="D210" s="5"/>
      <c r="E210" s="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5"/>
      <c r="C211" s="3"/>
      <c r="D211" s="5"/>
      <c r="E211" s="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5"/>
      <c r="C212" s="3"/>
      <c r="D212" s="5"/>
      <c r="E212" s="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5"/>
      <c r="C213" s="3"/>
      <c r="D213" s="5"/>
      <c r="E213" s="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5"/>
      <c r="C214" s="3"/>
      <c r="D214" s="5"/>
      <c r="E214" s="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5"/>
      <c r="C215" s="3"/>
      <c r="D215" s="5"/>
      <c r="E215" s="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5"/>
      <c r="C216" s="3"/>
      <c r="D216" s="5"/>
      <c r="E216" s="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5"/>
      <c r="C217" s="3"/>
      <c r="D217" s="5"/>
      <c r="E217" s="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5"/>
      <c r="C218" s="3"/>
      <c r="D218" s="5"/>
      <c r="E218" s="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5"/>
      <c r="C219" s="3"/>
      <c r="D219" s="5"/>
      <c r="E219" s="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5"/>
      <c r="C220" s="3"/>
      <c r="D220" s="5"/>
      <c r="E220" s="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5"/>
      <c r="C221" s="3"/>
      <c r="D221" s="5"/>
      <c r="E221" s="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5"/>
      <c r="C222" s="3"/>
      <c r="D222" s="5"/>
      <c r="E222" s="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5"/>
      <c r="C223" s="3"/>
      <c r="D223" s="5"/>
      <c r="E223" s="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5"/>
      <c r="C224" s="3"/>
      <c r="D224" s="5"/>
      <c r="E224" s="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5"/>
      <c r="C225" s="3"/>
      <c r="D225" s="5"/>
      <c r="E225" s="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5"/>
      <c r="C226" s="3"/>
      <c r="D226" s="5"/>
      <c r="E226" s="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5"/>
      <c r="C227" s="3"/>
      <c r="D227" s="5"/>
      <c r="E227" s="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5"/>
      <c r="C228" s="3"/>
      <c r="D228" s="5"/>
      <c r="E228" s="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5"/>
      <c r="C229" s="3"/>
      <c r="D229" s="5"/>
      <c r="E229" s="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5"/>
      <c r="C230" s="3"/>
      <c r="D230" s="5"/>
      <c r="E230" s="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5"/>
      <c r="C231" s="3"/>
      <c r="D231" s="5"/>
      <c r="E231" s="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5"/>
      <c r="C232" s="3"/>
      <c r="D232" s="5"/>
      <c r="E232" s="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5"/>
      <c r="C233" s="3"/>
      <c r="D233" s="5"/>
      <c r="E233" s="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5"/>
      <c r="C234" s="3"/>
      <c r="D234" s="5"/>
      <c r="E234" s="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5"/>
      <c r="C235" s="3"/>
      <c r="D235" s="5"/>
      <c r="E235" s="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5"/>
      <c r="C236" s="3"/>
      <c r="D236" s="5"/>
      <c r="E236" s="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5"/>
      <c r="C237" s="3"/>
      <c r="D237" s="5"/>
      <c r="E237" s="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5"/>
      <c r="C238" s="3"/>
      <c r="D238" s="5"/>
      <c r="E238" s="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5"/>
      <c r="C239" s="3"/>
      <c r="D239" s="5"/>
      <c r="E239" s="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5"/>
      <c r="C240" s="3"/>
      <c r="D240" s="5"/>
      <c r="E240" s="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5"/>
      <c r="C241" s="3"/>
      <c r="D241" s="5"/>
      <c r="E241" s="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5"/>
      <c r="C242" s="3"/>
      <c r="D242" s="5"/>
      <c r="E242" s="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5"/>
      <c r="C243" s="3"/>
      <c r="D243" s="5"/>
      <c r="E243" s="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5"/>
      <c r="C244" s="3"/>
      <c r="D244" s="5"/>
      <c r="E244" s="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5"/>
      <c r="C245" s="3"/>
      <c r="D245" s="5"/>
      <c r="E245" s="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5"/>
      <c r="C246" s="3"/>
      <c r="D246" s="5"/>
      <c r="E246" s="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5"/>
      <c r="C247" s="3"/>
      <c r="D247" s="5"/>
      <c r="E247" s="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5"/>
      <c r="C248" s="3"/>
      <c r="D248" s="5"/>
      <c r="E248" s="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5"/>
      <c r="C249" s="3"/>
      <c r="D249" s="5"/>
      <c r="E249" s="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5"/>
      <c r="C250" s="3"/>
      <c r="D250" s="5"/>
      <c r="E250" s="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5"/>
      <c r="C251" s="3"/>
      <c r="D251" s="5"/>
      <c r="E251" s="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5"/>
      <c r="C252" s="3"/>
      <c r="D252" s="5"/>
      <c r="E252" s="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5"/>
      <c r="C253" s="3"/>
      <c r="D253" s="5"/>
      <c r="E253" s="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5"/>
      <c r="C254" s="3"/>
      <c r="D254" s="5"/>
      <c r="E254" s="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5"/>
      <c r="C255" s="3"/>
      <c r="D255" s="5"/>
      <c r="E255" s="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5"/>
      <c r="C256" s="3"/>
      <c r="D256" s="5"/>
      <c r="E256" s="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5"/>
      <c r="C257" s="3"/>
      <c r="D257" s="5"/>
      <c r="E257" s="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5"/>
      <c r="C258" s="3"/>
      <c r="D258" s="5"/>
      <c r="E258" s="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5"/>
      <c r="C259" s="3"/>
      <c r="D259" s="5"/>
      <c r="E259" s="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5"/>
      <c r="C260" s="3"/>
      <c r="D260" s="5"/>
      <c r="E260" s="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5"/>
      <c r="C261" s="3"/>
      <c r="D261" s="5"/>
      <c r="E261" s="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5"/>
      <c r="C262" s="3"/>
      <c r="D262" s="5"/>
      <c r="E262" s="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5"/>
      <c r="C263" s="3"/>
      <c r="D263" s="5"/>
      <c r="E263" s="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5"/>
      <c r="C264" s="3"/>
      <c r="D264" s="5"/>
      <c r="E264" s="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5"/>
      <c r="C265" s="3"/>
      <c r="D265" s="5"/>
      <c r="E265" s="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5"/>
      <c r="C266" s="3"/>
      <c r="D266" s="5"/>
      <c r="E266" s="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5"/>
      <c r="C267" s="3"/>
      <c r="D267" s="5"/>
      <c r="E267" s="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5"/>
      <c r="C268" s="3"/>
      <c r="D268" s="5"/>
      <c r="E268" s="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5"/>
      <c r="C269" s="3"/>
      <c r="D269" s="5"/>
      <c r="E269" s="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5"/>
      <c r="C270" s="3"/>
      <c r="D270" s="5"/>
      <c r="E270" s="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5"/>
      <c r="C271" s="3"/>
      <c r="D271" s="5"/>
      <c r="E271" s="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5"/>
      <c r="C272" s="3"/>
      <c r="D272" s="5"/>
      <c r="E272" s="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5"/>
      <c r="C273" s="3"/>
      <c r="D273" s="5"/>
      <c r="E273" s="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5"/>
      <c r="C274" s="3"/>
      <c r="D274" s="5"/>
      <c r="E274" s="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5"/>
      <c r="C275" s="3"/>
      <c r="D275" s="5"/>
      <c r="E275" s="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5"/>
      <c r="C276" s="3"/>
      <c r="D276" s="5"/>
      <c r="E276" s="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5"/>
      <c r="C277" s="3"/>
      <c r="D277" s="5"/>
      <c r="E277" s="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5"/>
      <c r="C278" s="3"/>
      <c r="D278" s="5"/>
      <c r="E278" s="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5"/>
      <c r="C279" s="3"/>
      <c r="D279" s="5"/>
      <c r="E279" s="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5"/>
      <c r="C280" s="3"/>
      <c r="D280" s="5"/>
      <c r="E280" s="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5"/>
      <c r="C281" s="3"/>
      <c r="D281" s="5"/>
      <c r="E281" s="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5"/>
      <c r="C282" s="3"/>
      <c r="D282" s="5"/>
      <c r="E282" s="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5"/>
      <c r="C283" s="3"/>
      <c r="D283" s="5"/>
      <c r="E283" s="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5"/>
      <c r="C284" s="3"/>
      <c r="D284" s="5"/>
      <c r="E284" s="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5"/>
      <c r="C285" s="3"/>
      <c r="D285" s="5"/>
      <c r="E285" s="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5"/>
      <c r="C286" s="3"/>
      <c r="D286" s="5"/>
      <c r="E286" s="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5"/>
      <c r="C287" s="3"/>
      <c r="D287" s="5"/>
      <c r="E287" s="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5"/>
      <c r="C288" s="3"/>
      <c r="D288" s="5"/>
      <c r="E288" s="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5"/>
      <c r="C289" s="3"/>
      <c r="D289" s="5"/>
      <c r="E289" s="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5"/>
      <c r="C290" s="3"/>
      <c r="D290" s="5"/>
      <c r="E290" s="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5"/>
      <c r="C291" s="3"/>
      <c r="D291" s="5"/>
      <c r="E291" s="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5"/>
      <c r="C292" s="3"/>
      <c r="D292" s="5"/>
      <c r="E292" s="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5"/>
      <c r="C293" s="3"/>
      <c r="D293" s="5"/>
      <c r="E293" s="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5"/>
      <c r="C294" s="3"/>
      <c r="D294" s="5"/>
      <c r="E294" s="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5"/>
      <c r="C295" s="3"/>
      <c r="D295" s="5"/>
      <c r="E295" s="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5"/>
      <c r="C296" s="3"/>
      <c r="D296" s="5"/>
      <c r="E296" s="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5"/>
      <c r="C297" s="3"/>
      <c r="D297" s="5"/>
      <c r="E297" s="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5"/>
      <c r="C298" s="3"/>
      <c r="D298" s="5"/>
      <c r="E298" s="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5"/>
      <c r="C299" s="3"/>
      <c r="D299" s="5"/>
      <c r="E299" s="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5"/>
      <c r="C300" s="3"/>
      <c r="D300" s="5"/>
      <c r="E300" s="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5"/>
      <c r="C301" s="3"/>
      <c r="D301" s="5"/>
      <c r="E301" s="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5"/>
      <c r="C302" s="3"/>
      <c r="D302" s="5"/>
      <c r="E302" s="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5"/>
      <c r="C303" s="3"/>
      <c r="D303" s="5"/>
      <c r="E303" s="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5"/>
      <c r="C304" s="3"/>
      <c r="D304" s="5"/>
      <c r="E304" s="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5"/>
      <c r="C305" s="3"/>
      <c r="D305" s="5"/>
      <c r="E305" s="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5"/>
      <c r="C306" s="3"/>
      <c r="D306" s="5"/>
      <c r="E306" s="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5"/>
      <c r="C307" s="3"/>
      <c r="D307" s="5"/>
      <c r="E307" s="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5"/>
      <c r="C308" s="3"/>
      <c r="D308" s="5"/>
      <c r="E308" s="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5"/>
      <c r="C309" s="3"/>
      <c r="D309" s="5"/>
      <c r="E309" s="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5"/>
      <c r="C310" s="3"/>
      <c r="D310" s="5"/>
      <c r="E310" s="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5"/>
      <c r="C311" s="3"/>
      <c r="D311" s="5"/>
      <c r="E311" s="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5"/>
      <c r="C312" s="3"/>
      <c r="D312" s="5"/>
      <c r="E312" s="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5"/>
      <c r="C313" s="3"/>
      <c r="D313" s="5"/>
      <c r="E313" s="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5"/>
      <c r="C314" s="3"/>
      <c r="D314" s="5"/>
      <c r="E314" s="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5"/>
      <c r="C315" s="3"/>
      <c r="D315" s="5"/>
      <c r="E315" s="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5"/>
      <c r="C316" s="3"/>
      <c r="D316" s="5"/>
      <c r="E316" s="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5"/>
      <c r="C317" s="3"/>
      <c r="D317" s="5"/>
      <c r="E317" s="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5"/>
      <c r="C318" s="3"/>
      <c r="D318" s="5"/>
      <c r="E318" s="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5"/>
      <c r="C319" s="3"/>
      <c r="D319" s="5"/>
      <c r="E319" s="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5"/>
      <c r="C320" s="3"/>
      <c r="D320" s="5"/>
      <c r="E320" s="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5"/>
      <c r="C321" s="3"/>
      <c r="D321" s="5"/>
      <c r="E321" s="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5"/>
      <c r="C322" s="3"/>
      <c r="D322" s="5"/>
      <c r="E322" s="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5"/>
      <c r="C323" s="3"/>
      <c r="D323" s="5"/>
      <c r="E323" s="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5"/>
      <c r="C324" s="3"/>
      <c r="D324" s="5"/>
      <c r="E324" s="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5"/>
      <c r="C325" s="3"/>
      <c r="D325" s="5"/>
      <c r="E325" s="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5"/>
      <c r="C326" s="3"/>
      <c r="D326" s="5"/>
      <c r="E326" s="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5"/>
      <c r="C327" s="3"/>
      <c r="D327" s="5"/>
      <c r="E327" s="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5"/>
      <c r="C328" s="3"/>
      <c r="D328" s="5"/>
      <c r="E328" s="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5"/>
      <c r="C329" s="3"/>
      <c r="D329" s="5"/>
      <c r="E329" s="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5"/>
      <c r="C330" s="3"/>
      <c r="D330" s="5"/>
      <c r="E330" s="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5"/>
      <c r="C331" s="3"/>
      <c r="D331" s="5"/>
      <c r="E331" s="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5"/>
      <c r="C332" s="3"/>
      <c r="D332" s="5"/>
      <c r="E332" s="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5"/>
      <c r="C333" s="3"/>
      <c r="D333" s="5"/>
      <c r="E333" s="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5"/>
      <c r="C334" s="3"/>
      <c r="D334" s="5"/>
      <c r="E334" s="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5"/>
      <c r="C335" s="3"/>
      <c r="D335" s="5"/>
      <c r="E335" s="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5"/>
      <c r="C336" s="3"/>
      <c r="D336" s="5"/>
      <c r="E336" s="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5"/>
      <c r="C337" s="3"/>
      <c r="D337" s="5"/>
      <c r="E337" s="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5"/>
      <c r="C338" s="3"/>
      <c r="D338" s="5"/>
      <c r="E338" s="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5"/>
      <c r="C339" s="3"/>
      <c r="D339" s="5"/>
      <c r="E339" s="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5"/>
      <c r="C340" s="3"/>
      <c r="D340" s="5"/>
      <c r="E340" s="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5"/>
      <c r="C341" s="3"/>
      <c r="D341" s="5"/>
      <c r="E341" s="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5"/>
      <c r="C342" s="3"/>
      <c r="D342" s="5"/>
      <c r="E342" s="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5"/>
      <c r="C343" s="3"/>
      <c r="D343" s="5"/>
      <c r="E343" s="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5"/>
      <c r="C344" s="3"/>
      <c r="D344" s="5"/>
      <c r="E344" s="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5"/>
      <c r="C345" s="3"/>
      <c r="D345" s="5"/>
      <c r="E345" s="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5"/>
      <c r="C346" s="3"/>
      <c r="D346" s="5"/>
      <c r="E346" s="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5"/>
      <c r="C347" s="3"/>
      <c r="D347" s="5"/>
      <c r="E347" s="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5"/>
      <c r="C348" s="3"/>
      <c r="D348" s="5"/>
      <c r="E348" s="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5"/>
      <c r="C349" s="3"/>
      <c r="D349" s="5"/>
      <c r="E349" s="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5"/>
      <c r="C350" s="3"/>
      <c r="D350" s="5"/>
      <c r="E350" s="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5"/>
      <c r="C351" s="3"/>
      <c r="D351" s="5"/>
      <c r="E351" s="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5"/>
      <c r="C352" s="3"/>
      <c r="D352" s="5"/>
      <c r="E352" s="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5"/>
      <c r="C353" s="3"/>
      <c r="D353" s="5"/>
      <c r="E353" s="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5"/>
      <c r="C354" s="3"/>
      <c r="D354" s="5"/>
      <c r="E354" s="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5"/>
      <c r="C355" s="3"/>
      <c r="D355" s="5"/>
      <c r="E355" s="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5"/>
      <c r="C356" s="3"/>
      <c r="D356" s="5"/>
      <c r="E356" s="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5"/>
      <c r="C357" s="3"/>
      <c r="D357" s="5"/>
      <c r="E357" s="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5"/>
      <c r="C358" s="3"/>
      <c r="D358" s="5"/>
      <c r="E358" s="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5"/>
      <c r="C359" s="3"/>
      <c r="D359" s="5"/>
      <c r="E359" s="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5"/>
      <c r="C360" s="3"/>
      <c r="D360" s="5"/>
      <c r="E360" s="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5"/>
      <c r="C361" s="3"/>
      <c r="D361" s="5"/>
      <c r="E361" s="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5"/>
      <c r="C362" s="3"/>
      <c r="D362" s="5"/>
      <c r="E362" s="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5"/>
      <c r="C363" s="3"/>
      <c r="D363" s="5"/>
      <c r="E363" s="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5"/>
      <c r="C364" s="3"/>
      <c r="D364" s="5"/>
      <c r="E364" s="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5"/>
      <c r="C365" s="3"/>
      <c r="D365" s="5"/>
      <c r="E365" s="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5"/>
      <c r="C366" s="3"/>
      <c r="D366" s="5"/>
      <c r="E366" s="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5"/>
      <c r="C367" s="3"/>
      <c r="D367" s="5"/>
      <c r="E367" s="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5"/>
      <c r="C368" s="3"/>
      <c r="D368" s="5"/>
      <c r="E368" s="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5"/>
      <c r="C369" s="3"/>
      <c r="D369" s="5"/>
      <c r="E369" s="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5"/>
      <c r="C370" s="3"/>
      <c r="D370" s="5"/>
      <c r="E370" s="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5"/>
      <c r="C371" s="3"/>
      <c r="D371" s="5"/>
      <c r="E371" s="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5"/>
      <c r="C372" s="3"/>
      <c r="D372" s="5"/>
      <c r="E372" s="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5"/>
      <c r="C373" s="3"/>
      <c r="D373" s="5"/>
      <c r="E373" s="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5"/>
      <c r="C374" s="3"/>
      <c r="D374" s="5"/>
      <c r="E374" s="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5"/>
      <c r="C375" s="3"/>
      <c r="D375" s="5"/>
      <c r="E375" s="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5"/>
      <c r="C376" s="3"/>
      <c r="D376" s="5"/>
      <c r="E376" s="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5"/>
      <c r="C377" s="3"/>
      <c r="D377" s="5"/>
      <c r="E377" s="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5"/>
      <c r="C378" s="3"/>
      <c r="D378" s="5"/>
      <c r="E378" s="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5"/>
      <c r="C379" s="3"/>
      <c r="D379" s="5"/>
      <c r="E379" s="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5"/>
      <c r="C380" s="3"/>
      <c r="D380" s="5"/>
      <c r="E380" s="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5"/>
      <c r="C381" s="3"/>
      <c r="D381" s="5"/>
      <c r="E381" s="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5"/>
      <c r="C382" s="3"/>
      <c r="D382" s="5"/>
      <c r="E382" s="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5"/>
      <c r="C383" s="3"/>
      <c r="D383" s="5"/>
      <c r="E383" s="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5"/>
      <c r="C384" s="3"/>
      <c r="D384" s="5"/>
      <c r="E384" s="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5"/>
      <c r="C385" s="3"/>
      <c r="D385" s="5"/>
      <c r="E385" s="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5"/>
      <c r="C386" s="3"/>
      <c r="D386" s="5"/>
      <c r="E386" s="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5"/>
      <c r="C387" s="3"/>
      <c r="D387" s="5"/>
      <c r="E387" s="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5"/>
      <c r="C388" s="3"/>
      <c r="D388" s="5"/>
      <c r="E388" s="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5"/>
      <c r="C389" s="3"/>
      <c r="D389" s="5"/>
      <c r="E389" s="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5"/>
      <c r="C390" s="3"/>
      <c r="D390" s="5"/>
      <c r="E390" s="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5"/>
      <c r="C391" s="3"/>
      <c r="D391" s="5"/>
      <c r="E391" s="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5"/>
      <c r="C392" s="3"/>
      <c r="D392" s="5"/>
      <c r="E392" s="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5"/>
      <c r="C393" s="3"/>
      <c r="D393" s="5"/>
      <c r="E393" s="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5"/>
      <c r="C394" s="3"/>
      <c r="D394" s="5"/>
      <c r="E394" s="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5"/>
      <c r="C395" s="3"/>
      <c r="D395" s="5"/>
      <c r="E395" s="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5"/>
      <c r="C396" s="3"/>
      <c r="D396" s="5"/>
      <c r="E396" s="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5"/>
      <c r="C397" s="3"/>
      <c r="D397" s="5"/>
      <c r="E397" s="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5"/>
      <c r="C398" s="3"/>
      <c r="D398" s="5"/>
      <c r="E398" s="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5"/>
      <c r="C399" s="3"/>
      <c r="D399" s="5"/>
      <c r="E399" s="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5"/>
      <c r="C400" s="3"/>
      <c r="D400" s="5"/>
      <c r="E400" s="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5"/>
      <c r="C401" s="3"/>
      <c r="D401" s="5"/>
      <c r="E401" s="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5"/>
      <c r="C402" s="3"/>
      <c r="D402" s="5"/>
      <c r="E402" s="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5"/>
      <c r="C403" s="3"/>
      <c r="D403" s="5"/>
      <c r="E403" s="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5"/>
      <c r="C404" s="3"/>
      <c r="D404" s="5"/>
      <c r="E404" s="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5"/>
      <c r="C405" s="3"/>
      <c r="D405" s="5"/>
      <c r="E405" s="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5"/>
      <c r="C406" s="3"/>
      <c r="D406" s="5"/>
      <c r="E406" s="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5"/>
      <c r="C407" s="3"/>
      <c r="D407" s="5"/>
      <c r="E407" s="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5"/>
      <c r="C408" s="3"/>
      <c r="D408" s="5"/>
      <c r="E408" s="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5"/>
      <c r="C409" s="3"/>
      <c r="D409" s="5"/>
      <c r="E409" s="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5"/>
      <c r="C410" s="3"/>
      <c r="D410" s="5"/>
      <c r="E410" s="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5"/>
      <c r="C411" s="3"/>
      <c r="D411" s="5"/>
      <c r="E411" s="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5"/>
      <c r="C412" s="3"/>
      <c r="D412" s="5"/>
      <c r="E412" s="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5"/>
      <c r="C413" s="3"/>
      <c r="D413" s="5"/>
      <c r="E413" s="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5"/>
      <c r="C414" s="3"/>
      <c r="D414" s="5"/>
      <c r="E414" s="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5"/>
      <c r="C415" s="3"/>
      <c r="D415" s="5"/>
      <c r="E415" s="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5"/>
      <c r="C416" s="3"/>
      <c r="D416" s="5"/>
      <c r="E416" s="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5"/>
      <c r="C417" s="3"/>
      <c r="D417" s="5"/>
      <c r="E417" s="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5"/>
      <c r="C418" s="3"/>
      <c r="D418" s="5"/>
      <c r="E418" s="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5"/>
      <c r="C419" s="3"/>
      <c r="D419" s="5"/>
      <c r="E419" s="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5"/>
      <c r="C420" s="3"/>
      <c r="D420" s="5"/>
      <c r="E420" s="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5"/>
      <c r="C421" s="3"/>
      <c r="D421" s="5"/>
      <c r="E421" s="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5"/>
      <c r="C422" s="3"/>
      <c r="D422" s="5"/>
      <c r="E422" s="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5"/>
      <c r="C423" s="3"/>
      <c r="D423" s="5"/>
      <c r="E423" s="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5"/>
      <c r="C424" s="3"/>
      <c r="D424" s="5"/>
      <c r="E424" s="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5"/>
      <c r="C425" s="3"/>
      <c r="D425" s="5"/>
      <c r="E425" s="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5"/>
      <c r="C426" s="3"/>
      <c r="D426" s="5"/>
      <c r="E426" s="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5"/>
      <c r="C427" s="3"/>
      <c r="D427" s="5"/>
      <c r="E427" s="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5"/>
      <c r="C428" s="3"/>
      <c r="D428" s="5"/>
      <c r="E428" s="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5"/>
      <c r="C429" s="3"/>
      <c r="D429" s="5"/>
      <c r="E429" s="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5"/>
      <c r="C430" s="3"/>
      <c r="D430" s="5"/>
      <c r="E430" s="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5"/>
      <c r="C431" s="3"/>
      <c r="D431" s="5"/>
      <c r="E431" s="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5"/>
      <c r="C432" s="3"/>
      <c r="D432" s="5"/>
      <c r="E432" s="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5"/>
      <c r="C433" s="3"/>
      <c r="D433" s="5"/>
      <c r="E433" s="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5"/>
      <c r="C434" s="3"/>
      <c r="D434" s="5"/>
      <c r="E434" s="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5"/>
      <c r="C435" s="3"/>
      <c r="D435" s="5"/>
      <c r="E435" s="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5"/>
      <c r="C436" s="3"/>
      <c r="D436" s="5"/>
      <c r="E436" s="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5"/>
      <c r="C437" s="3"/>
      <c r="D437" s="5"/>
      <c r="E437" s="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5"/>
      <c r="C438" s="3"/>
      <c r="D438" s="5"/>
      <c r="E438" s="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5"/>
      <c r="C439" s="3"/>
      <c r="D439" s="5"/>
      <c r="E439" s="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5"/>
      <c r="C440" s="3"/>
      <c r="D440" s="5"/>
      <c r="E440" s="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5"/>
      <c r="C441" s="3"/>
      <c r="D441" s="5"/>
      <c r="E441" s="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5"/>
      <c r="C442" s="3"/>
      <c r="D442" s="5"/>
      <c r="E442" s="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5"/>
      <c r="C443" s="3"/>
      <c r="D443" s="5"/>
      <c r="E443" s="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5"/>
      <c r="C444" s="3"/>
      <c r="D444" s="5"/>
      <c r="E444" s="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5"/>
      <c r="C445" s="3"/>
      <c r="D445" s="5"/>
      <c r="E445" s="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5"/>
      <c r="C446" s="3"/>
      <c r="D446" s="5"/>
      <c r="E446" s="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5"/>
      <c r="C447" s="3"/>
      <c r="D447" s="5"/>
      <c r="E447" s="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5"/>
      <c r="C448" s="3"/>
      <c r="D448" s="5"/>
      <c r="E448" s="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5"/>
      <c r="C449" s="3"/>
      <c r="D449" s="5"/>
      <c r="E449" s="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5"/>
      <c r="C450" s="3"/>
      <c r="D450" s="5"/>
      <c r="E450" s="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5"/>
      <c r="C451" s="3"/>
      <c r="D451" s="5"/>
      <c r="E451" s="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5"/>
      <c r="C452" s="3"/>
      <c r="D452" s="5"/>
      <c r="E452" s="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5"/>
      <c r="C453" s="3"/>
      <c r="D453" s="5"/>
      <c r="E453" s="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5"/>
      <c r="C454" s="3"/>
      <c r="D454" s="5"/>
      <c r="E454" s="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5"/>
      <c r="C455" s="3"/>
      <c r="D455" s="5"/>
      <c r="E455" s="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5"/>
      <c r="C456" s="3"/>
      <c r="D456" s="5"/>
      <c r="E456" s="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5"/>
      <c r="C457" s="3"/>
      <c r="D457" s="5"/>
      <c r="E457" s="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5"/>
      <c r="C458" s="3"/>
      <c r="D458" s="5"/>
      <c r="E458" s="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5"/>
      <c r="C459" s="3"/>
      <c r="D459" s="5"/>
      <c r="E459" s="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5"/>
      <c r="C460" s="3"/>
      <c r="D460" s="5"/>
      <c r="E460" s="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5"/>
      <c r="C461" s="3"/>
      <c r="D461" s="5"/>
      <c r="E461" s="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5"/>
      <c r="C462" s="3"/>
      <c r="D462" s="5"/>
      <c r="E462" s="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5"/>
      <c r="C463" s="3"/>
      <c r="D463" s="5"/>
      <c r="E463" s="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5"/>
      <c r="C464" s="3"/>
      <c r="D464" s="5"/>
      <c r="E464" s="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5"/>
      <c r="C465" s="3"/>
      <c r="D465" s="5"/>
      <c r="E465" s="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5"/>
      <c r="C466" s="3"/>
      <c r="D466" s="5"/>
      <c r="E466" s="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5"/>
      <c r="C467" s="3"/>
      <c r="D467" s="5"/>
      <c r="E467" s="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5"/>
      <c r="C468" s="3"/>
      <c r="D468" s="5"/>
      <c r="E468" s="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5"/>
      <c r="C469" s="3"/>
      <c r="D469" s="5"/>
      <c r="E469" s="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5"/>
      <c r="C470" s="3"/>
      <c r="D470" s="5"/>
      <c r="E470" s="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5"/>
      <c r="C471" s="3"/>
      <c r="D471" s="5"/>
      <c r="E471" s="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5"/>
      <c r="C472" s="3"/>
      <c r="D472" s="5"/>
      <c r="E472" s="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5"/>
      <c r="C473" s="3"/>
      <c r="D473" s="5"/>
      <c r="E473" s="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5"/>
      <c r="C474" s="3"/>
      <c r="D474" s="5"/>
      <c r="E474" s="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5"/>
      <c r="C475" s="3"/>
      <c r="D475" s="5"/>
      <c r="E475" s="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5"/>
      <c r="C476" s="3"/>
      <c r="D476" s="5"/>
      <c r="E476" s="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5"/>
      <c r="C477" s="3"/>
      <c r="D477" s="5"/>
      <c r="E477" s="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5"/>
      <c r="C478" s="3"/>
      <c r="D478" s="5"/>
      <c r="E478" s="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5"/>
      <c r="C479" s="3"/>
      <c r="D479" s="5"/>
      <c r="E479" s="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5"/>
      <c r="C480" s="3"/>
      <c r="D480" s="5"/>
      <c r="E480" s="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5"/>
      <c r="C481" s="3"/>
      <c r="D481" s="5"/>
      <c r="E481" s="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5"/>
      <c r="C482" s="3"/>
      <c r="D482" s="5"/>
      <c r="E482" s="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5"/>
      <c r="C483" s="3"/>
      <c r="D483" s="5"/>
      <c r="E483" s="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5"/>
      <c r="C484" s="3"/>
      <c r="D484" s="5"/>
      <c r="E484" s="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5"/>
      <c r="C485" s="3"/>
      <c r="D485" s="5"/>
      <c r="E485" s="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5"/>
      <c r="C486" s="3"/>
      <c r="D486" s="5"/>
      <c r="E486" s="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5"/>
      <c r="C487" s="3"/>
      <c r="D487" s="5"/>
      <c r="E487" s="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5"/>
      <c r="C488" s="3"/>
      <c r="D488" s="5"/>
      <c r="E488" s="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5"/>
      <c r="C489" s="3"/>
      <c r="D489" s="5"/>
      <c r="E489" s="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5"/>
      <c r="C490" s="3"/>
      <c r="D490" s="5"/>
      <c r="E490" s="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5"/>
      <c r="C491" s="3"/>
      <c r="D491" s="5"/>
      <c r="E491" s="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5"/>
      <c r="C492" s="3"/>
      <c r="D492" s="5"/>
      <c r="E492" s="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5"/>
      <c r="C493" s="3"/>
      <c r="D493" s="5"/>
      <c r="E493" s="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5"/>
      <c r="C494" s="3"/>
      <c r="D494" s="5"/>
      <c r="E494" s="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5"/>
      <c r="C495" s="3"/>
      <c r="D495" s="5"/>
      <c r="E495" s="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5"/>
      <c r="C496" s="3"/>
      <c r="D496" s="5"/>
      <c r="E496" s="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5"/>
      <c r="C497" s="3"/>
      <c r="D497" s="5"/>
      <c r="E497" s="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5"/>
      <c r="C498" s="3"/>
      <c r="D498" s="5"/>
      <c r="E498" s="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5"/>
      <c r="C499" s="3"/>
      <c r="D499" s="5"/>
      <c r="E499" s="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5"/>
      <c r="C500" s="3"/>
      <c r="D500" s="5"/>
      <c r="E500" s="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5"/>
      <c r="C501" s="3"/>
      <c r="D501" s="5"/>
      <c r="E501" s="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5"/>
      <c r="C502" s="3"/>
      <c r="D502" s="5"/>
      <c r="E502" s="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5"/>
      <c r="C503" s="3"/>
      <c r="D503" s="5"/>
      <c r="E503" s="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5"/>
      <c r="C504" s="3"/>
      <c r="D504" s="5"/>
      <c r="E504" s="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5"/>
      <c r="C505" s="3"/>
      <c r="D505" s="5"/>
      <c r="E505" s="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5"/>
      <c r="C506" s="3"/>
      <c r="D506" s="5"/>
      <c r="E506" s="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5"/>
      <c r="C507" s="3"/>
      <c r="D507" s="5"/>
      <c r="E507" s="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5"/>
      <c r="C508" s="3"/>
      <c r="D508" s="5"/>
      <c r="E508" s="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5"/>
      <c r="C509" s="3"/>
      <c r="D509" s="5"/>
      <c r="E509" s="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5"/>
      <c r="C510" s="3"/>
      <c r="D510" s="5"/>
      <c r="E510" s="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5"/>
      <c r="C511" s="3"/>
      <c r="D511" s="5"/>
      <c r="E511" s="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5"/>
      <c r="C512" s="3"/>
      <c r="D512" s="5"/>
      <c r="E512" s="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5"/>
      <c r="C513" s="3"/>
      <c r="D513" s="5"/>
      <c r="E513" s="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5"/>
      <c r="C514" s="3"/>
      <c r="D514" s="5"/>
      <c r="E514" s="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5"/>
      <c r="C515" s="3"/>
      <c r="D515" s="5"/>
      <c r="E515" s="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5"/>
      <c r="C516" s="3"/>
      <c r="D516" s="5"/>
      <c r="E516" s="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5"/>
      <c r="C517" s="3"/>
      <c r="D517" s="5"/>
      <c r="E517" s="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5"/>
      <c r="C518" s="3"/>
      <c r="D518" s="5"/>
      <c r="E518" s="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5"/>
      <c r="C519" s="3"/>
      <c r="D519" s="5"/>
      <c r="E519" s="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5"/>
      <c r="C520" s="3"/>
      <c r="D520" s="5"/>
      <c r="E520" s="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5"/>
      <c r="C521" s="3"/>
      <c r="D521" s="5"/>
      <c r="E521" s="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5"/>
      <c r="C522" s="3"/>
      <c r="D522" s="5"/>
      <c r="E522" s="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5"/>
      <c r="C523" s="3"/>
      <c r="D523" s="5"/>
      <c r="E523" s="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5"/>
      <c r="C524" s="3"/>
      <c r="D524" s="5"/>
      <c r="E524" s="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5"/>
      <c r="C525" s="3"/>
      <c r="D525" s="5"/>
      <c r="E525" s="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5"/>
      <c r="C526" s="3"/>
      <c r="D526" s="5"/>
      <c r="E526" s="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5"/>
      <c r="C527" s="3"/>
      <c r="D527" s="5"/>
      <c r="E527" s="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5"/>
      <c r="C528" s="3"/>
      <c r="D528" s="5"/>
      <c r="E528" s="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5"/>
      <c r="C529" s="3"/>
      <c r="D529" s="5"/>
      <c r="E529" s="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5"/>
      <c r="C530" s="3"/>
      <c r="D530" s="5"/>
      <c r="E530" s="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5"/>
      <c r="C531" s="3"/>
      <c r="D531" s="5"/>
      <c r="E531" s="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5"/>
      <c r="C532" s="3"/>
      <c r="D532" s="5"/>
      <c r="E532" s="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5"/>
      <c r="C533" s="3"/>
      <c r="D533" s="5"/>
      <c r="E533" s="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5"/>
      <c r="C534" s="3"/>
      <c r="D534" s="5"/>
      <c r="E534" s="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5"/>
      <c r="C535" s="3"/>
      <c r="D535" s="5"/>
      <c r="E535" s="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5"/>
      <c r="C536" s="3"/>
      <c r="D536" s="5"/>
      <c r="E536" s="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5"/>
      <c r="C537" s="3"/>
      <c r="D537" s="5"/>
      <c r="E537" s="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5"/>
      <c r="C538" s="3"/>
      <c r="D538" s="5"/>
      <c r="E538" s="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5"/>
      <c r="C539" s="3"/>
      <c r="D539" s="5"/>
      <c r="E539" s="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5"/>
      <c r="C540" s="3"/>
      <c r="D540" s="5"/>
      <c r="E540" s="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5"/>
      <c r="C541" s="3"/>
      <c r="D541" s="5"/>
      <c r="E541" s="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5"/>
      <c r="C542" s="3"/>
      <c r="D542" s="5"/>
      <c r="E542" s="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5"/>
      <c r="C543" s="3"/>
      <c r="D543" s="5"/>
      <c r="E543" s="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5"/>
      <c r="C544" s="3"/>
      <c r="D544" s="5"/>
      <c r="E544" s="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5"/>
      <c r="C545" s="3"/>
      <c r="D545" s="5"/>
      <c r="E545" s="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5"/>
      <c r="C546" s="3"/>
      <c r="D546" s="5"/>
      <c r="E546" s="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5"/>
      <c r="C547" s="3"/>
      <c r="D547" s="5"/>
      <c r="E547" s="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5"/>
      <c r="C548" s="3"/>
      <c r="D548" s="5"/>
      <c r="E548" s="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5"/>
      <c r="C549" s="3"/>
      <c r="D549" s="5"/>
      <c r="E549" s="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5"/>
      <c r="C550" s="3"/>
      <c r="D550" s="5"/>
      <c r="E550" s="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5"/>
      <c r="C551" s="3"/>
      <c r="D551" s="5"/>
      <c r="E551" s="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5"/>
      <c r="C552" s="3"/>
      <c r="D552" s="5"/>
      <c r="E552" s="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5"/>
      <c r="C553" s="3"/>
      <c r="D553" s="5"/>
      <c r="E553" s="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5"/>
      <c r="C554" s="3"/>
      <c r="D554" s="5"/>
      <c r="E554" s="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5"/>
      <c r="C555" s="3"/>
      <c r="D555" s="5"/>
      <c r="E555" s="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5"/>
      <c r="C556" s="3"/>
      <c r="D556" s="5"/>
      <c r="E556" s="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5"/>
      <c r="C557" s="3"/>
      <c r="D557" s="5"/>
      <c r="E557" s="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5"/>
      <c r="C558" s="3"/>
      <c r="D558" s="5"/>
      <c r="E558" s="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5"/>
      <c r="C559" s="3"/>
      <c r="D559" s="5"/>
      <c r="E559" s="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5"/>
      <c r="C560" s="3"/>
      <c r="D560" s="5"/>
      <c r="E560" s="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5"/>
      <c r="C561" s="3"/>
      <c r="D561" s="5"/>
      <c r="E561" s="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5"/>
      <c r="C562" s="3"/>
      <c r="D562" s="5"/>
      <c r="E562" s="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5"/>
      <c r="C563" s="3"/>
      <c r="D563" s="5"/>
      <c r="E563" s="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5"/>
      <c r="C564" s="3"/>
      <c r="D564" s="5"/>
      <c r="E564" s="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5"/>
      <c r="C565" s="3"/>
      <c r="D565" s="5"/>
      <c r="E565" s="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5"/>
      <c r="C566" s="3"/>
      <c r="D566" s="5"/>
      <c r="E566" s="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5"/>
      <c r="C567" s="3"/>
      <c r="D567" s="5"/>
      <c r="E567" s="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5"/>
      <c r="C568" s="3"/>
      <c r="D568" s="5"/>
      <c r="E568" s="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5"/>
      <c r="C569" s="3"/>
      <c r="D569" s="5"/>
      <c r="E569" s="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5"/>
      <c r="C570" s="3"/>
      <c r="D570" s="5"/>
      <c r="E570" s="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5"/>
      <c r="C571" s="3"/>
      <c r="D571" s="5"/>
      <c r="E571" s="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5"/>
      <c r="C572" s="3"/>
      <c r="D572" s="5"/>
      <c r="E572" s="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5"/>
      <c r="C573" s="3"/>
      <c r="D573" s="5"/>
      <c r="E573" s="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5"/>
      <c r="C574" s="3"/>
      <c r="D574" s="5"/>
      <c r="E574" s="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5"/>
      <c r="C575" s="3"/>
      <c r="D575" s="5"/>
      <c r="E575" s="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5"/>
      <c r="C576" s="3"/>
      <c r="D576" s="5"/>
      <c r="E576" s="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5"/>
      <c r="C577" s="3"/>
      <c r="D577" s="5"/>
      <c r="E577" s="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5"/>
      <c r="C578" s="3"/>
      <c r="D578" s="5"/>
      <c r="E578" s="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5"/>
      <c r="C579" s="3"/>
      <c r="D579" s="5"/>
      <c r="E579" s="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5"/>
      <c r="C580" s="3"/>
      <c r="D580" s="5"/>
      <c r="E580" s="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5"/>
      <c r="C581" s="3"/>
      <c r="D581" s="5"/>
      <c r="E581" s="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5"/>
      <c r="C582" s="3"/>
      <c r="D582" s="5"/>
      <c r="E582" s="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5"/>
      <c r="C583" s="3"/>
      <c r="D583" s="5"/>
      <c r="E583" s="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5"/>
      <c r="C584" s="3"/>
      <c r="D584" s="5"/>
      <c r="E584" s="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5"/>
      <c r="C585" s="3"/>
      <c r="D585" s="5"/>
      <c r="E585" s="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5"/>
      <c r="C586" s="3"/>
      <c r="D586" s="5"/>
      <c r="E586" s="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5"/>
      <c r="C587" s="3"/>
      <c r="D587" s="5"/>
      <c r="E587" s="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5"/>
      <c r="C588" s="3"/>
      <c r="D588" s="5"/>
      <c r="E588" s="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5"/>
      <c r="C589" s="3"/>
      <c r="D589" s="5"/>
      <c r="E589" s="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5"/>
      <c r="C590" s="3"/>
      <c r="D590" s="5"/>
      <c r="E590" s="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5"/>
      <c r="C591" s="3"/>
      <c r="D591" s="5"/>
      <c r="E591" s="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5"/>
      <c r="C592" s="3"/>
      <c r="D592" s="5"/>
      <c r="E592" s="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5"/>
      <c r="C593" s="3"/>
      <c r="D593" s="5"/>
      <c r="E593" s="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5"/>
      <c r="C594" s="3"/>
      <c r="D594" s="5"/>
      <c r="E594" s="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5"/>
      <c r="C595" s="3"/>
      <c r="D595" s="5"/>
      <c r="E595" s="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5"/>
      <c r="C596" s="3"/>
      <c r="D596" s="5"/>
      <c r="E596" s="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5"/>
      <c r="C597" s="3"/>
      <c r="D597" s="5"/>
      <c r="E597" s="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5"/>
      <c r="C598" s="3"/>
      <c r="D598" s="5"/>
      <c r="E598" s="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5"/>
      <c r="C599" s="3"/>
      <c r="D599" s="5"/>
      <c r="E599" s="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5"/>
      <c r="C600" s="3"/>
      <c r="D600" s="5"/>
      <c r="E600" s="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5"/>
      <c r="C601" s="3"/>
      <c r="D601" s="5"/>
      <c r="E601" s="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5"/>
      <c r="C602" s="3"/>
      <c r="D602" s="5"/>
      <c r="E602" s="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5"/>
      <c r="C603" s="3"/>
      <c r="D603" s="5"/>
      <c r="E603" s="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5"/>
      <c r="C604" s="3"/>
      <c r="D604" s="5"/>
      <c r="E604" s="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5"/>
      <c r="C605" s="3"/>
      <c r="D605" s="5"/>
      <c r="E605" s="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5"/>
      <c r="C606" s="3"/>
      <c r="D606" s="5"/>
      <c r="E606" s="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5"/>
      <c r="C607" s="3"/>
      <c r="D607" s="5"/>
      <c r="E607" s="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5"/>
      <c r="C608" s="3"/>
      <c r="D608" s="5"/>
      <c r="E608" s="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5"/>
      <c r="C609" s="3"/>
      <c r="D609" s="5"/>
      <c r="E609" s="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5"/>
      <c r="C610" s="3"/>
      <c r="D610" s="5"/>
      <c r="E610" s="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5"/>
      <c r="C611" s="3"/>
      <c r="D611" s="5"/>
      <c r="E611" s="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5"/>
      <c r="C612" s="3"/>
      <c r="D612" s="5"/>
      <c r="E612" s="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5"/>
      <c r="C613" s="3"/>
      <c r="D613" s="5"/>
      <c r="E613" s="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5"/>
      <c r="C614" s="3"/>
      <c r="D614" s="5"/>
      <c r="E614" s="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5"/>
      <c r="C615" s="3"/>
      <c r="D615" s="5"/>
      <c r="E615" s="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5"/>
      <c r="C616" s="3"/>
      <c r="D616" s="5"/>
      <c r="E616" s="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5"/>
      <c r="C617" s="3"/>
      <c r="D617" s="5"/>
      <c r="E617" s="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5"/>
      <c r="C618" s="3"/>
      <c r="D618" s="5"/>
      <c r="E618" s="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5"/>
      <c r="C619" s="3"/>
      <c r="D619" s="5"/>
      <c r="E619" s="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5"/>
      <c r="C620" s="3"/>
      <c r="D620" s="5"/>
      <c r="E620" s="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5"/>
      <c r="C621" s="3"/>
      <c r="D621" s="5"/>
      <c r="E621" s="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5"/>
      <c r="C622" s="3"/>
      <c r="D622" s="5"/>
      <c r="E622" s="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5"/>
      <c r="C623" s="3"/>
      <c r="D623" s="5"/>
      <c r="E623" s="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5"/>
      <c r="C624" s="3"/>
      <c r="D624" s="5"/>
      <c r="E624" s="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5"/>
      <c r="C625" s="3"/>
      <c r="D625" s="5"/>
      <c r="E625" s="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5"/>
      <c r="C626" s="3"/>
      <c r="D626" s="5"/>
      <c r="E626" s="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5"/>
      <c r="C627" s="3"/>
      <c r="D627" s="5"/>
      <c r="E627" s="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5"/>
      <c r="C628" s="3"/>
      <c r="D628" s="5"/>
      <c r="E628" s="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5"/>
      <c r="C629" s="3"/>
      <c r="D629" s="5"/>
      <c r="E629" s="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5"/>
      <c r="C630" s="3"/>
      <c r="D630" s="5"/>
      <c r="E630" s="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5"/>
      <c r="C631" s="3"/>
      <c r="D631" s="5"/>
      <c r="E631" s="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5"/>
      <c r="C632" s="3"/>
      <c r="D632" s="5"/>
      <c r="E632" s="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5"/>
      <c r="C633" s="3"/>
      <c r="D633" s="5"/>
      <c r="E633" s="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5"/>
      <c r="C634" s="3"/>
      <c r="D634" s="5"/>
      <c r="E634" s="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5"/>
      <c r="C635" s="3"/>
      <c r="D635" s="5"/>
      <c r="E635" s="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5"/>
      <c r="C636" s="3"/>
      <c r="D636" s="5"/>
      <c r="E636" s="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5"/>
      <c r="C637" s="3"/>
      <c r="D637" s="5"/>
      <c r="E637" s="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5"/>
      <c r="C638" s="3"/>
      <c r="D638" s="5"/>
      <c r="E638" s="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5"/>
      <c r="C639" s="3"/>
      <c r="D639" s="5"/>
      <c r="E639" s="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5"/>
      <c r="C640" s="3"/>
      <c r="D640" s="5"/>
      <c r="E640" s="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5"/>
      <c r="C641" s="3"/>
      <c r="D641" s="5"/>
      <c r="E641" s="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5"/>
      <c r="C642" s="3"/>
      <c r="D642" s="5"/>
      <c r="E642" s="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5"/>
      <c r="C643" s="3"/>
      <c r="D643" s="5"/>
      <c r="E643" s="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5"/>
      <c r="C644" s="3"/>
      <c r="D644" s="5"/>
      <c r="E644" s="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5"/>
      <c r="C645" s="3"/>
      <c r="D645" s="5"/>
      <c r="E645" s="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5"/>
      <c r="C646" s="3"/>
      <c r="D646" s="5"/>
      <c r="E646" s="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5"/>
      <c r="C647" s="3"/>
      <c r="D647" s="5"/>
      <c r="E647" s="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5"/>
      <c r="C648" s="3"/>
      <c r="D648" s="5"/>
      <c r="E648" s="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5"/>
      <c r="C649" s="3"/>
      <c r="D649" s="5"/>
      <c r="E649" s="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5"/>
      <c r="C650" s="3"/>
      <c r="D650" s="5"/>
      <c r="E650" s="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5"/>
      <c r="C651" s="3"/>
      <c r="D651" s="5"/>
      <c r="E651" s="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5"/>
      <c r="C652" s="3"/>
      <c r="D652" s="5"/>
      <c r="E652" s="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5"/>
      <c r="C653" s="3"/>
      <c r="D653" s="5"/>
      <c r="E653" s="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5"/>
      <c r="C654" s="3"/>
      <c r="D654" s="5"/>
      <c r="E654" s="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5"/>
      <c r="C655" s="3"/>
      <c r="D655" s="5"/>
      <c r="E655" s="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5"/>
      <c r="C656" s="3"/>
      <c r="D656" s="5"/>
      <c r="E656" s="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5"/>
      <c r="C657" s="3"/>
      <c r="D657" s="5"/>
      <c r="E657" s="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5"/>
      <c r="C658" s="3"/>
      <c r="D658" s="5"/>
      <c r="E658" s="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5"/>
      <c r="C659" s="3"/>
      <c r="D659" s="5"/>
      <c r="E659" s="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5"/>
      <c r="C660" s="3"/>
      <c r="D660" s="5"/>
      <c r="E660" s="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5"/>
      <c r="C661" s="3"/>
      <c r="D661" s="5"/>
      <c r="E661" s="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5"/>
      <c r="C662" s="3"/>
      <c r="D662" s="5"/>
      <c r="E662" s="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5"/>
      <c r="C663" s="3"/>
      <c r="D663" s="5"/>
      <c r="E663" s="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5"/>
      <c r="C664" s="3"/>
      <c r="D664" s="5"/>
      <c r="E664" s="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5"/>
      <c r="C665" s="3"/>
      <c r="D665" s="5"/>
      <c r="E665" s="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5"/>
      <c r="C666" s="3"/>
      <c r="D666" s="5"/>
      <c r="E666" s="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5"/>
      <c r="C667" s="3"/>
      <c r="D667" s="5"/>
      <c r="E667" s="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5"/>
      <c r="C668" s="3"/>
      <c r="D668" s="5"/>
      <c r="E668" s="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5"/>
      <c r="C669" s="3"/>
      <c r="D669" s="5"/>
      <c r="E669" s="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5"/>
      <c r="C670" s="3"/>
      <c r="D670" s="5"/>
      <c r="E670" s="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5"/>
      <c r="C671" s="3"/>
      <c r="D671" s="5"/>
      <c r="E671" s="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5"/>
      <c r="C672" s="3"/>
      <c r="D672" s="5"/>
      <c r="E672" s="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5"/>
      <c r="C673" s="3"/>
      <c r="D673" s="5"/>
      <c r="E673" s="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5"/>
      <c r="C674" s="3"/>
      <c r="D674" s="5"/>
      <c r="E674" s="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5"/>
      <c r="C675" s="3"/>
      <c r="D675" s="5"/>
      <c r="E675" s="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5"/>
      <c r="C676" s="3"/>
      <c r="D676" s="5"/>
      <c r="E676" s="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5"/>
      <c r="C677" s="3"/>
      <c r="D677" s="5"/>
      <c r="E677" s="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5"/>
      <c r="C678" s="3"/>
      <c r="D678" s="5"/>
      <c r="E678" s="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5"/>
      <c r="C679" s="3"/>
      <c r="D679" s="5"/>
      <c r="E679" s="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5"/>
      <c r="C680" s="3"/>
      <c r="D680" s="5"/>
      <c r="E680" s="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5"/>
      <c r="C681" s="3"/>
      <c r="D681" s="5"/>
      <c r="E681" s="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5"/>
      <c r="C682" s="3"/>
      <c r="D682" s="5"/>
      <c r="E682" s="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5"/>
      <c r="C683" s="3"/>
      <c r="D683" s="5"/>
      <c r="E683" s="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5"/>
      <c r="C684" s="3"/>
      <c r="D684" s="5"/>
      <c r="E684" s="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5"/>
      <c r="C685" s="3"/>
      <c r="D685" s="5"/>
      <c r="E685" s="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5"/>
      <c r="C686" s="3"/>
      <c r="D686" s="5"/>
      <c r="E686" s="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5"/>
      <c r="C687" s="3"/>
      <c r="D687" s="5"/>
      <c r="E687" s="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5"/>
      <c r="C688" s="3"/>
      <c r="D688" s="5"/>
      <c r="E688" s="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5"/>
      <c r="C689" s="3"/>
      <c r="D689" s="5"/>
      <c r="E689" s="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5"/>
      <c r="C690" s="3"/>
      <c r="D690" s="5"/>
      <c r="E690" s="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5"/>
      <c r="C691" s="3"/>
      <c r="D691" s="5"/>
      <c r="E691" s="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5"/>
      <c r="C692" s="3"/>
      <c r="D692" s="5"/>
      <c r="E692" s="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5"/>
      <c r="C693" s="3"/>
      <c r="D693" s="5"/>
      <c r="E693" s="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5"/>
      <c r="C694" s="3"/>
      <c r="D694" s="5"/>
      <c r="E694" s="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5"/>
      <c r="C695" s="3"/>
      <c r="D695" s="5"/>
      <c r="E695" s="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5"/>
      <c r="C696" s="3"/>
      <c r="D696" s="5"/>
      <c r="E696" s="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5"/>
      <c r="C697" s="3"/>
      <c r="D697" s="5"/>
      <c r="E697" s="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5"/>
      <c r="C698" s="3"/>
      <c r="D698" s="5"/>
      <c r="E698" s="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5"/>
      <c r="C699" s="3"/>
      <c r="D699" s="5"/>
      <c r="E699" s="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5"/>
      <c r="C700" s="3"/>
      <c r="D700" s="5"/>
      <c r="E700" s="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5"/>
      <c r="C701" s="3"/>
      <c r="D701" s="5"/>
      <c r="E701" s="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5"/>
      <c r="C702" s="3"/>
      <c r="D702" s="5"/>
      <c r="E702" s="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5"/>
      <c r="C703" s="3"/>
      <c r="D703" s="5"/>
      <c r="E703" s="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5"/>
      <c r="C704" s="3"/>
      <c r="D704" s="5"/>
      <c r="E704" s="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5"/>
      <c r="C705" s="3"/>
      <c r="D705" s="5"/>
      <c r="E705" s="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5"/>
      <c r="C706" s="3"/>
      <c r="D706" s="5"/>
      <c r="E706" s="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5"/>
      <c r="C707" s="3"/>
      <c r="D707" s="5"/>
      <c r="E707" s="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5"/>
      <c r="C708" s="3"/>
      <c r="D708" s="5"/>
      <c r="E708" s="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5"/>
      <c r="C709" s="3"/>
      <c r="D709" s="5"/>
      <c r="E709" s="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5"/>
      <c r="C710" s="3"/>
      <c r="D710" s="5"/>
      <c r="E710" s="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5"/>
      <c r="C711" s="3"/>
      <c r="D711" s="5"/>
      <c r="E711" s="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5"/>
      <c r="C712" s="3"/>
      <c r="D712" s="5"/>
      <c r="E712" s="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5"/>
      <c r="C713" s="3"/>
      <c r="D713" s="5"/>
      <c r="E713" s="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5"/>
      <c r="C714" s="3"/>
      <c r="D714" s="5"/>
      <c r="E714" s="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5"/>
      <c r="C715" s="3"/>
      <c r="D715" s="5"/>
      <c r="E715" s="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5"/>
      <c r="C716" s="3"/>
      <c r="D716" s="5"/>
      <c r="E716" s="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5"/>
      <c r="C717" s="3"/>
      <c r="D717" s="5"/>
      <c r="E717" s="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5"/>
      <c r="C718" s="3"/>
      <c r="D718" s="5"/>
      <c r="E718" s="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5"/>
      <c r="C719" s="3"/>
      <c r="D719" s="5"/>
      <c r="E719" s="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5"/>
      <c r="C720" s="3"/>
      <c r="D720" s="5"/>
      <c r="E720" s="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5"/>
      <c r="C721" s="3"/>
      <c r="D721" s="5"/>
      <c r="E721" s="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5"/>
      <c r="C722" s="3"/>
      <c r="D722" s="5"/>
      <c r="E722" s="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5"/>
      <c r="C723" s="3"/>
      <c r="D723" s="5"/>
      <c r="E723" s="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5"/>
      <c r="C724" s="3"/>
      <c r="D724" s="5"/>
      <c r="E724" s="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5"/>
      <c r="C725" s="3"/>
      <c r="D725" s="5"/>
      <c r="E725" s="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5"/>
      <c r="C726" s="3"/>
      <c r="D726" s="5"/>
      <c r="E726" s="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5"/>
      <c r="C727" s="3"/>
      <c r="D727" s="5"/>
      <c r="E727" s="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5"/>
      <c r="C728" s="3"/>
      <c r="D728" s="5"/>
      <c r="E728" s="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5"/>
      <c r="C729" s="3"/>
      <c r="D729" s="5"/>
      <c r="E729" s="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5"/>
      <c r="C730" s="3"/>
      <c r="D730" s="5"/>
      <c r="E730" s="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5"/>
      <c r="C731" s="3"/>
      <c r="D731" s="5"/>
      <c r="E731" s="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5"/>
      <c r="C732" s="3"/>
      <c r="D732" s="5"/>
      <c r="E732" s="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5"/>
      <c r="C733" s="3"/>
      <c r="D733" s="5"/>
      <c r="E733" s="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5"/>
      <c r="C734" s="3"/>
      <c r="D734" s="5"/>
      <c r="E734" s="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5"/>
      <c r="C735" s="3"/>
      <c r="D735" s="5"/>
      <c r="E735" s="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5"/>
      <c r="C736" s="3"/>
      <c r="D736" s="5"/>
      <c r="E736" s="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5"/>
      <c r="C737" s="3"/>
      <c r="D737" s="5"/>
      <c r="E737" s="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5"/>
      <c r="C738" s="3"/>
      <c r="D738" s="5"/>
      <c r="E738" s="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5"/>
      <c r="C739" s="3"/>
      <c r="D739" s="5"/>
      <c r="E739" s="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5"/>
      <c r="C740" s="3"/>
      <c r="D740" s="5"/>
      <c r="E740" s="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5"/>
      <c r="C741" s="3"/>
      <c r="D741" s="5"/>
      <c r="E741" s="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5"/>
      <c r="C742" s="3"/>
      <c r="D742" s="5"/>
      <c r="E742" s="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5"/>
      <c r="C743" s="3"/>
      <c r="D743" s="5"/>
      <c r="E743" s="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5"/>
      <c r="C744" s="3"/>
      <c r="D744" s="5"/>
      <c r="E744" s="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5"/>
      <c r="C745" s="3"/>
      <c r="D745" s="5"/>
      <c r="E745" s="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5"/>
      <c r="C746" s="3"/>
      <c r="D746" s="5"/>
      <c r="E746" s="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5"/>
      <c r="C747" s="3"/>
      <c r="D747" s="5"/>
      <c r="E747" s="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5"/>
      <c r="C748" s="3"/>
      <c r="D748" s="5"/>
      <c r="E748" s="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5"/>
      <c r="C749" s="3"/>
      <c r="D749" s="5"/>
      <c r="E749" s="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5"/>
      <c r="C750" s="3"/>
      <c r="D750" s="5"/>
      <c r="E750" s="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5"/>
      <c r="C751" s="3"/>
      <c r="D751" s="5"/>
      <c r="E751" s="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5"/>
      <c r="C752" s="3"/>
      <c r="D752" s="5"/>
      <c r="E752" s="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5"/>
      <c r="C753" s="3"/>
      <c r="D753" s="5"/>
      <c r="E753" s="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5"/>
      <c r="C754" s="3"/>
      <c r="D754" s="5"/>
      <c r="E754" s="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5"/>
      <c r="C755" s="3"/>
      <c r="D755" s="5"/>
      <c r="E755" s="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5"/>
      <c r="C756" s="3"/>
      <c r="D756" s="5"/>
      <c r="E756" s="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5"/>
      <c r="C757" s="3"/>
      <c r="D757" s="5"/>
      <c r="E757" s="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5"/>
      <c r="C758" s="3"/>
      <c r="D758" s="5"/>
      <c r="E758" s="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5"/>
      <c r="C759" s="3"/>
      <c r="D759" s="5"/>
      <c r="E759" s="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5"/>
      <c r="C760" s="3"/>
      <c r="D760" s="5"/>
      <c r="E760" s="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5"/>
      <c r="C761" s="3"/>
      <c r="D761" s="5"/>
      <c r="E761" s="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5"/>
      <c r="C762" s="3"/>
      <c r="D762" s="5"/>
      <c r="E762" s="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5"/>
      <c r="C763" s="3"/>
      <c r="D763" s="5"/>
      <c r="E763" s="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5"/>
      <c r="C764" s="3"/>
      <c r="D764" s="5"/>
      <c r="E764" s="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5"/>
      <c r="C765" s="3"/>
      <c r="D765" s="5"/>
      <c r="E765" s="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5"/>
      <c r="C766" s="3"/>
      <c r="D766" s="5"/>
      <c r="E766" s="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5"/>
      <c r="C767" s="3"/>
      <c r="D767" s="5"/>
      <c r="E767" s="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5"/>
      <c r="C768" s="3"/>
      <c r="D768" s="5"/>
      <c r="E768" s="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5"/>
      <c r="C769" s="3"/>
      <c r="D769" s="5"/>
      <c r="E769" s="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5"/>
      <c r="C770" s="3"/>
      <c r="D770" s="5"/>
      <c r="E770" s="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5"/>
      <c r="C771" s="3"/>
      <c r="D771" s="5"/>
      <c r="E771" s="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5"/>
      <c r="C772" s="3"/>
      <c r="D772" s="5"/>
      <c r="E772" s="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5"/>
      <c r="C773" s="3"/>
      <c r="D773" s="5"/>
      <c r="E773" s="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5"/>
      <c r="C774" s="3"/>
      <c r="D774" s="5"/>
      <c r="E774" s="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5"/>
      <c r="C775" s="3"/>
      <c r="D775" s="5"/>
      <c r="E775" s="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5"/>
      <c r="C776" s="3"/>
      <c r="D776" s="5"/>
      <c r="E776" s="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5"/>
      <c r="C777" s="3"/>
      <c r="D777" s="5"/>
      <c r="E777" s="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5"/>
      <c r="C778" s="3"/>
      <c r="D778" s="5"/>
      <c r="E778" s="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5"/>
      <c r="C779" s="3"/>
      <c r="D779" s="5"/>
      <c r="E779" s="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5"/>
      <c r="C780" s="3"/>
      <c r="D780" s="5"/>
      <c r="E780" s="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5"/>
      <c r="C781" s="3"/>
      <c r="D781" s="5"/>
      <c r="E781" s="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5"/>
      <c r="C782" s="3"/>
      <c r="D782" s="5"/>
      <c r="E782" s="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5"/>
      <c r="C783" s="3"/>
      <c r="D783" s="5"/>
      <c r="E783" s="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5"/>
      <c r="C784" s="3"/>
      <c r="D784" s="5"/>
      <c r="E784" s="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5"/>
      <c r="C785" s="3"/>
      <c r="D785" s="5"/>
      <c r="E785" s="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5"/>
      <c r="C786" s="3"/>
      <c r="D786" s="5"/>
      <c r="E786" s="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5"/>
      <c r="C787" s="3"/>
      <c r="D787" s="5"/>
      <c r="E787" s="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5"/>
      <c r="C788" s="3"/>
      <c r="D788" s="5"/>
      <c r="E788" s="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5"/>
      <c r="C789" s="3"/>
      <c r="D789" s="5"/>
      <c r="E789" s="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5"/>
      <c r="C790" s="3"/>
      <c r="D790" s="5"/>
      <c r="E790" s="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5"/>
      <c r="C791" s="3"/>
      <c r="D791" s="5"/>
      <c r="E791" s="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5"/>
      <c r="C792" s="3"/>
      <c r="D792" s="5"/>
      <c r="E792" s="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5"/>
      <c r="C793" s="3"/>
      <c r="D793" s="5"/>
      <c r="E793" s="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5"/>
      <c r="C794" s="3"/>
      <c r="D794" s="5"/>
      <c r="E794" s="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5"/>
      <c r="C795" s="3"/>
      <c r="D795" s="5"/>
      <c r="E795" s="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5"/>
      <c r="C796" s="3"/>
      <c r="D796" s="5"/>
      <c r="E796" s="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5"/>
      <c r="C797" s="3"/>
      <c r="D797" s="5"/>
      <c r="E797" s="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5"/>
      <c r="C798" s="3"/>
      <c r="D798" s="5"/>
      <c r="E798" s="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5"/>
      <c r="C799" s="3"/>
      <c r="D799" s="5"/>
      <c r="E799" s="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5"/>
      <c r="C800" s="3"/>
      <c r="D800" s="5"/>
      <c r="E800" s="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5"/>
      <c r="C801" s="3"/>
      <c r="D801" s="5"/>
      <c r="E801" s="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5"/>
      <c r="C802" s="3"/>
      <c r="D802" s="5"/>
      <c r="E802" s="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5"/>
      <c r="C803" s="3"/>
      <c r="D803" s="5"/>
      <c r="E803" s="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5"/>
      <c r="C804" s="3"/>
      <c r="D804" s="5"/>
      <c r="E804" s="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5"/>
      <c r="C805" s="3"/>
      <c r="D805" s="5"/>
      <c r="E805" s="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5"/>
      <c r="C806" s="3"/>
      <c r="D806" s="5"/>
      <c r="E806" s="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5"/>
      <c r="C807" s="3"/>
      <c r="D807" s="5"/>
      <c r="E807" s="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5"/>
      <c r="C808" s="3"/>
      <c r="D808" s="5"/>
      <c r="E808" s="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5"/>
      <c r="C809" s="3"/>
      <c r="D809" s="5"/>
      <c r="E809" s="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5"/>
      <c r="C810" s="3"/>
      <c r="D810" s="5"/>
      <c r="E810" s="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5"/>
      <c r="C811" s="3"/>
      <c r="D811" s="5"/>
      <c r="E811" s="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5"/>
      <c r="C812" s="3"/>
      <c r="D812" s="5"/>
      <c r="E812" s="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5"/>
      <c r="C813" s="3"/>
      <c r="D813" s="5"/>
      <c r="E813" s="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5"/>
      <c r="C814" s="3"/>
      <c r="D814" s="5"/>
      <c r="E814" s="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5"/>
      <c r="C815" s="3"/>
      <c r="D815" s="5"/>
      <c r="E815" s="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5"/>
      <c r="C816" s="3"/>
      <c r="D816" s="5"/>
      <c r="E816" s="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5"/>
      <c r="C817" s="3"/>
      <c r="D817" s="5"/>
      <c r="E817" s="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5"/>
      <c r="C818" s="3"/>
      <c r="D818" s="5"/>
      <c r="E818" s="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5"/>
      <c r="C819" s="3"/>
      <c r="D819" s="5"/>
      <c r="E819" s="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5"/>
      <c r="C820" s="3"/>
      <c r="D820" s="5"/>
      <c r="E820" s="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5"/>
      <c r="C821" s="3"/>
      <c r="D821" s="5"/>
      <c r="E821" s="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5"/>
      <c r="C822" s="3"/>
      <c r="D822" s="5"/>
      <c r="E822" s="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5"/>
      <c r="C823" s="3"/>
      <c r="D823" s="5"/>
      <c r="E823" s="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5"/>
      <c r="C824" s="3"/>
      <c r="D824" s="5"/>
      <c r="E824" s="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5"/>
      <c r="C825" s="3"/>
      <c r="D825" s="5"/>
      <c r="E825" s="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5"/>
      <c r="C826" s="3"/>
      <c r="D826" s="5"/>
      <c r="E826" s="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5"/>
      <c r="C827" s="3"/>
      <c r="D827" s="5"/>
      <c r="E827" s="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5"/>
      <c r="C828" s="3"/>
      <c r="D828" s="5"/>
      <c r="E828" s="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5"/>
      <c r="C829" s="3"/>
      <c r="D829" s="5"/>
      <c r="E829" s="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5"/>
      <c r="C830" s="3"/>
      <c r="D830" s="5"/>
      <c r="E830" s="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5"/>
      <c r="C831" s="3"/>
      <c r="D831" s="5"/>
      <c r="E831" s="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5"/>
      <c r="C832" s="3"/>
      <c r="D832" s="5"/>
      <c r="E832" s="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5"/>
      <c r="C833" s="3"/>
      <c r="D833" s="5"/>
      <c r="E833" s="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5"/>
      <c r="C834" s="3"/>
      <c r="D834" s="5"/>
      <c r="E834" s="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5"/>
      <c r="C835" s="3"/>
      <c r="D835" s="5"/>
      <c r="E835" s="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5"/>
      <c r="C836" s="3"/>
      <c r="D836" s="5"/>
      <c r="E836" s="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5"/>
      <c r="C837" s="3"/>
      <c r="D837" s="5"/>
      <c r="E837" s="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5"/>
      <c r="C838" s="3"/>
      <c r="D838" s="5"/>
      <c r="E838" s="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5"/>
      <c r="C839" s="3"/>
      <c r="D839" s="5"/>
      <c r="E839" s="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5"/>
      <c r="C840" s="3"/>
      <c r="D840" s="5"/>
      <c r="E840" s="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5"/>
      <c r="C841" s="3"/>
      <c r="D841" s="5"/>
      <c r="E841" s="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5"/>
      <c r="C842" s="3"/>
      <c r="D842" s="5"/>
      <c r="E842" s="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5"/>
      <c r="C843" s="3"/>
      <c r="D843" s="5"/>
      <c r="E843" s="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5"/>
      <c r="C844" s="3"/>
      <c r="D844" s="5"/>
      <c r="E844" s="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5"/>
      <c r="C845" s="3"/>
      <c r="D845" s="5"/>
      <c r="E845" s="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5"/>
      <c r="C846" s="3"/>
      <c r="D846" s="5"/>
      <c r="E846" s="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5"/>
      <c r="C847" s="3"/>
      <c r="D847" s="5"/>
      <c r="E847" s="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5"/>
      <c r="C848" s="3"/>
      <c r="D848" s="5"/>
      <c r="E848" s="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5"/>
      <c r="C849" s="3"/>
      <c r="D849" s="5"/>
      <c r="E849" s="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5"/>
      <c r="C850" s="3"/>
      <c r="D850" s="5"/>
      <c r="E850" s="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5"/>
      <c r="C851" s="3"/>
      <c r="D851" s="5"/>
      <c r="E851" s="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5"/>
      <c r="C852" s="3"/>
      <c r="D852" s="5"/>
      <c r="E852" s="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5"/>
      <c r="C853" s="3"/>
      <c r="D853" s="5"/>
      <c r="E853" s="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5"/>
      <c r="C854" s="3"/>
      <c r="D854" s="5"/>
      <c r="E854" s="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5"/>
      <c r="C855" s="3"/>
      <c r="D855" s="5"/>
      <c r="E855" s="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5"/>
      <c r="C856" s="3"/>
      <c r="D856" s="5"/>
      <c r="E856" s="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5"/>
      <c r="C857" s="3"/>
      <c r="D857" s="5"/>
      <c r="E857" s="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5"/>
      <c r="C858" s="3"/>
      <c r="D858" s="5"/>
      <c r="E858" s="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5"/>
      <c r="C859" s="3"/>
      <c r="D859" s="5"/>
      <c r="E859" s="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5"/>
      <c r="C860" s="3"/>
      <c r="D860" s="5"/>
      <c r="E860" s="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5"/>
      <c r="C861" s="3"/>
      <c r="D861" s="5"/>
      <c r="E861" s="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5"/>
      <c r="C862" s="3"/>
      <c r="D862" s="5"/>
      <c r="E862" s="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5"/>
      <c r="C863" s="3"/>
      <c r="D863" s="5"/>
      <c r="E863" s="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5"/>
      <c r="C864" s="3"/>
      <c r="D864" s="5"/>
      <c r="E864" s="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5"/>
      <c r="C865" s="3"/>
      <c r="D865" s="5"/>
      <c r="E865" s="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5"/>
      <c r="C866" s="3"/>
      <c r="D866" s="5"/>
      <c r="E866" s="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5"/>
      <c r="C867" s="3"/>
      <c r="D867" s="5"/>
      <c r="E867" s="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5"/>
      <c r="C868" s="3"/>
      <c r="D868" s="5"/>
      <c r="E868" s="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5"/>
      <c r="C869" s="3"/>
      <c r="D869" s="5"/>
      <c r="E869" s="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5"/>
      <c r="C870" s="3"/>
      <c r="D870" s="5"/>
      <c r="E870" s="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5"/>
      <c r="C871" s="3"/>
      <c r="D871" s="5"/>
      <c r="E871" s="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5"/>
      <c r="C872" s="3"/>
      <c r="D872" s="5"/>
      <c r="E872" s="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5"/>
      <c r="C873" s="3"/>
      <c r="D873" s="5"/>
      <c r="E873" s="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5"/>
      <c r="C874" s="3"/>
      <c r="D874" s="5"/>
      <c r="E874" s="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5"/>
      <c r="C875" s="3"/>
      <c r="D875" s="5"/>
      <c r="E875" s="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5"/>
      <c r="C876" s="3"/>
      <c r="D876" s="5"/>
      <c r="E876" s="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5"/>
      <c r="C877" s="3"/>
      <c r="D877" s="5"/>
      <c r="E877" s="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5"/>
      <c r="C878" s="3"/>
      <c r="D878" s="5"/>
      <c r="E878" s="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5"/>
      <c r="C879" s="3"/>
      <c r="D879" s="5"/>
      <c r="E879" s="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5"/>
      <c r="C880" s="3"/>
      <c r="D880" s="5"/>
      <c r="E880" s="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5"/>
      <c r="C881" s="3"/>
      <c r="D881" s="5"/>
      <c r="E881" s="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5"/>
      <c r="C882" s="3"/>
      <c r="D882" s="5"/>
      <c r="E882" s="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5"/>
      <c r="C883" s="3"/>
      <c r="D883" s="5"/>
      <c r="E883" s="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5"/>
      <c r="C884" s="3"/>
      <c r="D884" s="5"/>
      <c r="E884" s="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5"/>
      <c r="C885" s="3"/>
      <c r="D885" s="5"/>
      <c r="E885" s="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5"/>
      <c r="C886" s="3"/>
      <c r="D886" s="5"/>
      <c r="E886" s="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5"/>
      <c r="C887" s="3"/>
      <c r="D887" s="5"/>
      <c r="E887" s="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5"/>
      <c r="C888" s="3"/>
      <c r="D888" s="5"/>
      <c r="E888" s="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5"/>
      <c r="C889" s="3"/>
      <c r="D889" s="5"/>
      <c r="E889" s="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5"/>
      <c r="C890" s="3"/>
      <c r="D890" s="5"/>
      <c r="E890" s="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5"/>
      <c r="C891" s="3"/>
      <c r="D891" s="5"/>
      <c r="E891" s="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5"/>
      <c r="C892" s="3"/>
      <c r="D892" s="5"/>
      <c r="E892" s="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5"/>
      <c r="C893" s="3"/>
      <c r="D893" s="5"/>
      <c r="E893" s="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5"/>
      <c r="C894" s="3"/>
      <c r="D894" s="5"/>
      <c r="E894" s="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5"/>
      <c r="C895" s="3"/>
      <c r="D895" s="5"/>
      <c r="E895" s="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5"/>
      <c r="C896" s="3"/>
      <c r="D896" s="5"/>
      <c r="E896" s="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5"/>
      <c r="C897" s="3"/>
      <c r="D897" s="5"/>
      <c r="E897" s="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5"/>
      <c r="C898" s="3"/>
      <c r="D898" s="5"/>
      <c r="E898" s="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5"/>
      <c r="C899" s="3"/>
      <c r="D899" s="5"/>
      <c r="E899" s="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5"/>
      <c r="C900" s="3"/>
      <c r="D900" s="5"/>
      <c r="E900" s="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5"/>
      <c r="C901" s="3"/>
      <c r="D901" s="5"/>
      <c r="E901" s="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5"/>
      <c r="C902" s="3"/>
      <c r="D902" s="5"/>
      <c r="E902" s="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5"/>
      <c r="C903" s="3"/>
      <c r="D903" s="5"/>
      <c r="E903" s="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5"/>
      <c r="C904" s="3"/>
      <c r="D904" s="5"/>
      <c r="E904" s="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5"/>
      <c r="C905" s="3"/>
      <c r="D905" s="5"/>
      <c r="E905" s="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5"/>
      <c r="C906" s="3"/>
      <c r="D906" s="5"/>
      <c r="E906" s="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5"/>
      <c r="C907" s="3"/>
      <c r="D907" s="5"/>
      <c r="E907" s="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5"/>
      <c r="C908" s="3"/>
      <c r="D908" s="5"/>
      <c r="E908" s="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5"/>
      <c r="C909" s="3"/>
      <c r="D909" s="5"/>
      <c r="E909" s="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5"/>
      <c r="C910" s="3"/>
      <c r="D910" s="5"/>
      <c r="E910" s="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5"/>
      <c r="C911" s="3"/>
      <c r="D911" s="5"/>
      <c r="E911" s="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5"/>
      <c r="C912" s="3"/>
      <c r="D912" s="5"/>
      <c r="E912" s="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5"/>
      <c r="C913" s="3"/>
      <c r="D913" s="5"/>
      <c r="E913" s="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5"/>
      <c r="C914" s="3"/>
      <c r="D914" s="5"/>
      <c r="E914" s="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5"/>
      <c r="C915" s="3"/>
      <c r="D915" s="5"/>
      <c r="E915" s="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5"/>
      <c r="C916" s="3"/>
      <c r="D916" s="5"/>
      <c r="E916" s="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5"/>
      <c r="C917" s="3"/>
      <c r="D917" s="5"/>
      <c r="E917" s="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5"/>
      <c r="C918" s="3"/>
      <c r="D918" s="5"/>
      <c r="E918" s="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5"/>
      <c r="C919" s="3"/>
      <c r="D919" s="5"/>
      <c r="E919" s="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5"/>
      <c r="C920" s="3"/>
      <c r="D920" s="5"/>
      <c r="E920" s="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5"/>
      <c r="C921" s="3"/>
      <c r="D921" s="5"/>
      <c r="E921" s="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5"/>
      <c r="C922" s="3"/>
      <c r="D922" s="5"/>
      <c r="E922" s="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5"/>
      <c r="C923" s="3"/>
      <c r="D923" s="5"/>
      <c r="E923" s="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5"/>
      <c r="C924" s="3"/>
      <c r="D924" s="5"/>
      <c r="E924" s="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5"/>
      <c r="C925" s="3"/>
      <c r="D925" s="5"/>
      <c r="E925" s="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5"/>
      <c r="C926" s="3"/>
      <c r="D926" s="5"/>
      <c r="E926" s="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5"/>
      <c r="C927" s="3"/>
      <c r="D927" s="5"/>
      <c r="E927" s="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5"/>
      <c r="C928" s="3"/>
      <c r="D928" s="5"/>
      <c r="E928" s="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5"/>
      <c r="C929" s="3"/>
      <c r="D929" s="5"/>
      <c r="E929" s="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5"/>
      <c r="C930" s="3"/>
      <c r="D930" s="5"/>
      <c r="E930" s="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5"/>
      <c r="C931" s="3"/>
      <c r="D931" s="5"/>
      <c r="E931" s="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5"/>
      <c r="C932" s="3"/>
      <c r="D932" s="5"/>
      <c r="E932" s="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5"/>
      <c r="C933" s="3"/>
      <c r="D933" s="5"/>
      <c r="E933" s="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5"/>
      <c r="C934" s="3"/>
      <c r="D934" s="5"/>
      <c r="E934" s="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5"/>
      <c r="C935" s="3"/>
      <c r="D935" s="5"/>
      <c r="E935" s="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5"/>
      <c r="C936" s="3"/>
      <c r="D936" s="5"/>
      <c r="E936" s="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5"/>
      <c r="C937" s="3"/>
      <c r="D937" s="5"/>
      <c r="E937" s="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5"/>
      <c r="C938" s="3"/>
      <c r="D938" s="5"/>
      <c r="E938" s="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5"/>
      <c r="C939" s="3"/>
      <c r="D939" s="5"/>
      <c r="E939" s="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5"/>
      <c r="C940" s="3"/>
      <c r="D940" s="5"/>
      <c r="E940" s="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5"/>
      <c r="C941" s="3"/>
      <c r="D941" s="5"/>
      <c r="E941" s="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5"/>
      <c r="C942" s="3"/>
      <c r="D942" s="5"/>
      <c r="E942" s="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5"/>
      <c r="C943" s="3"/>
      <c r="D943" s="5"/>
      <c r="E943" s="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5"/>
      <c r="C944" s="3"/>
      <c r="D944" s="5"/>
      <c r="E944" s="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5"/>
      <c r="C945" s="3"/>
      <c r="D945" s="5"/>
      <c r="E945" s="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5"/>
      <c r="C946" s="3"/>
      <c r="D946" s="5"/>
      <c r="E946" s="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5"/>
      <c r="C947" s="3"/>
      <c r="D947" s="5"/>
      <c r="E947" s="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5"/>
      <c r="C948" s="3"/>
      <c r="D948" s="5"/>
      <c r="E948" s="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5"/>
      <c r="C949" s="3"/>
      <c r="D949" s="5"/>
      <c r="E949" s="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5"/>
      <c r="C950" s="3"/>
      <c r="D950" s="5"/>
      <c r="E950" s="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5"/>
      <c r="C951" s="3"/>
      <c r="D951" s="5"/>
      <c r="E951" s="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5"/>
      <c r="C952" s="3"/>
      <c r="D952" s="5"/>
      <c r="E952" s="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5"/>
      <c r="C953" s="3"/>
      <c r="D953" s="5"/>
      <c r="E953" s="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5"/>
      <c r="C954" s="3"/>
      <c r="D954" s="5"/>
      <c r="E954" s="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5"/>
      <c r="C955" s="3"/>
      <c r="D955" s="5"/>
      <c r="E955" s="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5"/>
      <c r="C956" s="3"/>
      <c r="D956" s="5"/>
      <c r="E956" s="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5"/>
      <c r="C957" s="3"/>
      <c r="D957" s="5"/>
      <c r="E957" s="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5"/>
      <c r="C958" s="3"/>
      <c r="D958" s="5"/>
      <c r="E958" s="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5"/>
      <c r="C959" s="3"/>
      <c r="D959" s="5"/>
      <c r="E959" s="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5"/>
      <c r="C960" s="3"/>
      <c r="D960" s="5"/>
      <c r="E960" s="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5"/>
      <c r="C961" s="3"/>
      <c r="D961" s="5"/>
      <c r="E961" s="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5"/>
      <c r="C962" s="3"/>
      <c r="D962" s="5"/>
      <c r="E962" s="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5"/>
      <c r="C963" s="3"/>
      <c r="D963" s="5"/>
      <c r="E963" s="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5"/>
      <c r="C964" s="3"/>
      <c r="D964" s="5"/>
      <c r="E964" s="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5"/>
      <c r="C965" s="3"/>
      <c r="D965" s="5"/>
      <c r="E965" s="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5"/>
      <c r="C966" s="3"/>
      <c r="D966" s="5"/>
      <c r="E966" s="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5"/>
      <c r="C967" s="3"/>
      <c r="D967" s="5"/>
      <c r="E967" s="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5"/>
      <c r="C968" s="3"/>
      <c r="D968" s="5"/>
      <c r="E968" s="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5"/>
      <c r="C969" s="3"/>
      <c r="D969" s="5"/>
      <c r="E969" s="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5"/>
      <c r="C970" s="3"/>
      <c r="D970" s="5"/>
      <c r="E970" s="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5"/>
      <c r="C971" s="3"/>
      <c r="D971" s="5"/>
      <c r="E971" s="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5"/>
      <c r="C972" s="3"/>
      <c r="D972" s="5"/>
      <c r="E972" s="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5"/>
      <c r="C973" s="3"/>
      <c r="D973" s="5"/>
      <c r="E973" s="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5"/>
      <c r="C974" s="3"/>
      <c r="D974" s="5"/>
      <c r="E974" s="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5"/>
      <c r="C975" s="3"/>
      <c r="D975" s="5"/>
      <c r="E975" s="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5"/>
      <c r="C976" s="3"/>
      <c r="D976" s="5"/>
      <c r="E976" s="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5"/>
      <c r="C977" s="3"/>
      <c r="D977" s="5"/>
      <c r="E977" s="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5"/>
      <c r="C978" s="3"/>
      <c r="D978" s="5"/>
      <c r="E978" s="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5"/>
      <c r="C979" s="3"/>
      <c r="D979" s="5"/>
      <c r="E979" s="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5"/>
      <c r="C980" s="3"/>
      <c r="D980" s="5"/>
      <c r="E980" s="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5"/>
      <c r="C981" s="3"/>
      <c r="D981" s="5"/>
      <c r="E981" s="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5"/>
      <c r="C982" s="3"/>
      <c r="D982" s="5"/>
      <c r="E982" s="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5"/>
      <c r="C983" s="3"/>
      <c r="D983" s="5"/>
      <c r="E983" s="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5"/>
      <c r="C984" s="3"/>
      <c r="D984" s="5"/>
      <c r="E984" s="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5"/>
      <c r="C985" s="3"/>
      <c r="D985" s="5"/>
      <c r="E985" s="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5"/>
      <c r="C986" s="3"/>
      <c r="D986" s="5"/>
      <c r="E986" s="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5"/>
      <c r="C987" s="3"/>
      <c r="D987" s="5"/>
      <c r="E987" s="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5"/>
      <c r="C988" s="3"/>
      <c r="D988" s="5"/>
      <c r="E988" s="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5"/>
      <c r="C989" s="3"/>
      <c r="D989" s="5"/>
      <c r="E989" s="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5"/>
      <c r="C990" s="3"/>
      <c r="D990" s="5"/>
      <c r="E990" s="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5"/>
      <c r="C991" s="3"/>
      <c r="D991" s="5"/>
      <c r="E991" s="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5"/>
      <c r="C992" s="3"/>
      <c r="D992" s="5"/>
      <c r="E992" s="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5"/>
      <c r="C993" s="3"/>
      <c r="D993" s="5"/>
      <c r="E993" s="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5"/>
      <c r="C994" s="3"/>
      <c r="D994" s="5"/>
      <c r="E994" s="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5"/>
      <c r="C995" s="3"/>
      <c r="D995" s="5"/>
      <c r="E995" s="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5"/>
      <c r="C996" s="3"/>
      <c r="D996" s="5"/>
      <c r="E996" s="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2.63" defaultRowHeight="15.0"/>
  <cols>
    <col customWidth="1" min="1" max="1" width="5.88"/>
    <col customWidth="1" min="2" max="2" width="7.75"/>
    <col customWidth="1" min="3" max="3" width="8.13"/>
    <col customWidth="1" min="4" max="4" width="8.38"/>
    <col customWidth="1" min="5" max="5" width="8.0"/>
    <col customWidth="1" min="6" max="6" width="12.13"/>
    <col customWidth="1" min="7" max="7" width="5.88"/>
    <col customWidth="1" min="8" max="8" width="8.38"/>
    <col customWidth="1" min="9" max="9" width="8.0"/>
    <col customWidth="1" min="10" max="10" width="8.25"/>
    <col customWidth="1" min="11" max="11" width="9.63"/>
    <col customWidth="1" min="12" max="12" width="39.0"/>
    <col customWidth="1" min="13" max="26" width="8.0"/>
  </cols>
  <sheetData>
    <row r="1" ht="18.75" customHeight="1">
      <c r="A1" s="49"/>
      <c r="B1" s="50"/>
      <c r="C1" s="51" t="s">
        <v>12</v>
      </c>
      <c r="D1" s="52"/>
      <c r="E1" s="53"/>
      <c r="F1" s="50"/>
      <c r="G1" s="50"/>
      <c r="H1" s="50"/>
      <c r="I1" s="51" t="s">
        <v>12</v>
      </c>
      <c r="J1" s="52"/>
      <c r="K1" s="53"/>
      <c r="L1" s="5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8.5" customHeight="1">
      <c r="A2" s="55"/>
      <c r="B2" s="56"/>
      <c r="C2" s="57" t="s">
        <v>13</v>
      </c>
      <c r="D2" s="57" t="s">
        <v>14</v>
      </c>
      <c r="E2" s="58" t="s">
        <v>15</v>
      </c>
      <c r="F2" s="3"/>
      <c r="G2" s="3"/>
      <c r="H2" s="56"/>
      <c r="I2" s="57" t="s">
        <v>13</v>
      </c>
      <c r="J2" s="57" t="s">
        <v>14</v>
      </c>
      <c r="K2" s="59" t="s">
        <v>15</v>
      </c>
      <c r="L2" s="6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2.75" customHeight="1">
      <c r="A3" s="61" t="s">
        <v>16</v>
      </c>
      <c r="B3" s="62" t="s">
        <v>13</v>
      </c>
      <c r="C3" s="63">
        <v>39.0</v>
      </c>
      <c r="D3" s="63">
        <v>816.0</v>
      </c>
      <c r="E3" s="64">
        <f t="shared" ref="E3:E5" si="1">C3+D3</f>
        <v>855</v>
      </c>
      <c r="F3" s="3"/>
      <c r="G3" s="65" t="s">
        <v>16</v>
      </c>
      <c r="H3" s="62" t="s">
        <v>13</v>
      </c>
      <c r="I3" s="63" t="s">
        <v>17</v>
      </c>
      <c r="J3" s="63" t="s">
        <v>18</v>
      </c>
      <c r="K3" s="64" t="s">
        <v>19</v>
      </c>
      <c r="L3" s="6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2.0" customHeight="1">
      <c r="A4" s="66"/>
      <c r="B4" s="62" t="s">
        <v>14</v>
      </c>
      <c r="C4" s="63">
        <v>18.0</v>
      </c>
      <c r="D4" s="63">
        <v>623.0</v>
      </c>
      <c r="E4" s="64">
        <f t="shared" si="1"/>
        <v>641</v>
      </c>
      <c r="F4" s="3"/>
      <c r="G4" s="67"/>
      <c r="H4" s="62" t="s">
        <v>14</v>
      </c>
      <c r="I4" s="63" t="s">
        <v>20</v>
      </c>
      <c r="J4" s="63" t="s">
        <v>21</v>
      </c>
      <c r="K4" s="64" t="s">
        <v>22</v>
      </c>
      <c r="L4" s="6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48.75" customHeight="1">
      <c r="A5" s="68"/>
      <c r="B5" s="69" t="s">
        <v>15</v>
      </c>
      <c r="C5" s="70">
        <f t="shared" ref="C5:D5" si="2">C3+C4</f>
        <v>57</v>
      </c>
      <c r="D5" s="70">
        <f t="shared" si="2"/>
        <v>1439</v>
      </c>
      <c r="E5" s="71">
        <f t="shared" si="1"/>
        <v>1496</v>
      </c>
      <c r="F5" s="3"/>
      <c r="G5" s="72"/>
      <c r="H5" s="73" t="s">
        <v>15</v>
      </c>
      <c r="I5" s="74" t="s">
        <v>23</v>
      </c>
      <c r="J5" s="74" t="s">
        <v>24</v>
      </c>
      <c r="K5" s="75" t="s">
        <v>25</v>
      </c>
      <c r="L5" s="6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55"/>
      <c r="B6" s="3"/>
      <c r="C6" s="3"/>
      <c r="D6" s="3"/>
      <c r="E6" s="3"/>
      <c r="F6" s="3"/>
      <c r="G6" s="3"/>
      <c r="H6" s="3"/>
      <c r="I6" s="3"/>
      <c r="J6" s="3"/>
      <c r="K6" s="3"/>
      <c r="L6" s="6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55"/>
      <c r="B7" s="3"/>
      <c r="C7" s="3"/>
      <c r="D7" s="3"/>
      <c r="E7" s="3"/>
      <c r="F7" s="3"/>
      <c r="G7" s="3"/>
      <c r="H7" s="3"/>
      <c r="I7" s="3"/>
      <c r="J7" s="3"/>
      <c r="K7" s="3"/>
      <c r="L7" s="6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76" t="s">
        <v>26</v>
      </c>
      <c r="B8" s="77" t="s">
        <v>27</v>
      </c>
      <c r="C8" s="78" t="s">
        <v>28</v>
      </c>
      <c r="D8" s="79">
        <f t="shared" ref="D8:D9" si="3">C3/E3</f>
        <v>0.04561403509</v>
      </c>
      <c r="E8" s="78" t="s">
        <v>28</v>
      </c>
      <c r="F8" s="80">
        <f>D8/D9</f>
        <v>1.624366472</v>
      </c>
      <c r="G8" s="3"/>
      <c r="H8" s="3"/>
      <c r="I8" s="3"/>
      <c r="J8" s="3"/>
      <c r="K8" s="3"/>
      <c r="L8" s="6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81"/>
      <c r="B9" s="82" t="s">
        <v>29</v>
      </c>
      <c r="C9" s="83"/>
      <c r="D9" s="84">
        <f t="shared" si="3"/>
        <v>0.02808112324</v>
      </c>
      <c r="E9" s="83"/>
      <c r="F9" s="85"/>
      <c r="G9" s="3"/>
      <c r="H9" s="3"/>
      <c r="I9" s="3"/>
      <c r="J9" s="3"/>
      <c r="K9" s="3"/>
      <c r="L9" s="6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55"/>
      <c r="B10" s="3"/>
      <c r="C10" s="3"/>
      <c r="D10" s="3"/>
      <c r="E10" s="3"/>
      <c r="F10" s="3"/>
      <c r="G10" s="3"/>
      <c r="H10" s="3"/>
      <c r="I10" s="3"/>
      <c r="J10" s="3"/>
      <c r="K10" s="3"/>
      <c r="L10" s="6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86" t="s">
        <v>30</v>
      </c>
      <c r="B11" s="87" t="s">
        <v>31</v>
      </c>
      <c r="C11" s="88" t="s">
        <v>28</v>
      </c>
      <c r="D11" s="89">
        <f>C3*D4</f>
        <v>24297</v>
      </c>
      <c r="E11" s="88" t="s">
        <v>28</v>
      </c>
      <c r="F11" s="90">
        <f>D11/D12</f>
        <v>1.654207516</v>
      </c>
      <c r="G11" s="3"/>
      <c r="H11" s="3"/>
      <c r="I11" s="3"/>
      <c r="J11" s="3"/>
      <c r="K11" s="3"/>
      <c r="L11" s="6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81"/>
      <c r="B12" s="91" t="s">
        <v>32</v>
      </c>
      <c r="C12" s="83"/>
      <c r="D12" s="92">
        <f>D3*C4</f>
        <v>14688</v>
      </c>
      <c r="E12" s="83"/>
      <c r="F12" s="85"/>
      <c r="G12" s="3"/>
      <c r="H12" s="3"/>
      <c r="I12" s="3"/>
      <c r="J12" s="3"/>
      <c r="K12" s="3"/>
      <c r="L12" s="6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55"/>
      <c r="B13" s="3"/>
      <c r="C13" s="3"/>
      <c r="D13" s="3"/>
      <c r="E13" s="3"/>
      <c r="F13" s="3"/>
      <c r="G13" s="3"/>
      <c r="H13" s="3"/>
      <c r="I13" s="3"/>
      <c r="J13" s="3"/>
      <c r="K13" s="3"/>
      <c r="L13" s="6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55"/>
      <c r="B14" s="3"/>
      <c r="C14" s="93" t="s">
        <v>33</v>
      </c>
      <c r="D14" s="3"/>
      <c r="E14" s="3"/>
      <c r="F14" s="3"/>
      <c r="G14" s="3"/>
      <c r="H14" s="3"/>
      <c r="I14" s="3"/>
      <c r="J14" s="3"/>
      <c r="K14" s="3"/>
      <c r="L14" s="6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55"/>
      <c r="B15" s="3"/>
      <c r="C15" s="3"/>
      <c r="D15" s="3"/>
      <c r="E15" s="3"/>
      <c r="F15" s="3"/>
      <c r="G15" s="3"/>
      <c r="H15" s="3"/>
      <c r="I15" s="3"/>
      <c r="J15" s="3"/>
      <c r="K15" s="3"/>
      <c r="L15" s="6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86" t="s">
        <v>30</v>
      </c>
      <c r="B16" s="87" t="s">
        <v>34</v>
      </c>
      <c r="C16" s="88" t="s">
        <v>28</v>
      </c>
      <c r="D16" s="89">
        <f>C3/C4</f>
        <v>2.166666667</v>
      </c>
      <c r="E16" s="88" t="s">
        <v>28</v>
      </c>
      <c r="F16" s="90">
        <f>D16/D17</f>
        <v>1.654207516</v>
      </c>
      <c r="G16" s="3"/>
      <c r="H16" s="3"/>
      <c r="I16" s="3"/>
      <c r="J16" s="3"/>
      <c r="K16" s="3"/>
      <c r="L16" s="6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81"/>
      <c r="B17" s="91" t="s">
        <v>35</v>
      </c>
      <c r="C17" s="83"/>
      <c r="D17" s="92">
        <f>D3/D4</f>
        <v>1.309791332</v>
      </c>
      <c r="E17" s="83"/>
      <c r="F17" s="85"/>
      <c r="G17" s="3"/>
      <c r="H17" s="3"/>
      <c r="I17" s="3"/>
      <c r="J17" s="3"/>
      <c r="K17" s="3"/>
      <c r="L17" s="6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">
    <mergeCell ref="C1:E1"/>
    <mergeCell ref="I1:K1"/>
    <mergeCell ref="A3:A5"/>
    <mergeCell ref="G3:G5"/>
    <mergeCell ref="C8:C9"/>
    <mergeCell ref="E8:E9"/>
    <mergeCell ref="F8:F9"/>
    <mergeCell ref="E16:E17"/>
    <mergeCell ref="F16:F17"/>
    <mergeCell ref="A8:A9"/>
    <mergeCell ref="A11:A12"/>
    <mergeCell ref="C11:C12"/>
    <mergeCell ref="E11:E12"/>
    <mergeCell ref="F11:F12"/>
    <mergeCell ref="A16:A17"/>
    <mergeCell ref="C16:C1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pageSetUpPr/>
  </sheetPr>
  <sheetViews>
    <sheetView showGridLines="0" workbookViewId="0"/>
  </sheetViews>
  <sheetFormatPr customHeight="1" defaultColWidth="12.63" defaultRowHeight="15.0"/>
  <cols>
    <col customWidth="1" min="1" max="1" width="13.38"/>
    <col customWidth="1" min="2" max="2" width="21.0"/>
    <col customWidth="1" min="3" max="3" width="21.25"/>
    <col customWidth="1" min="4" max="4" width="21.5"/>
    <col customWidth="1" min="5" max="5" width="18.0"/>
    <col customWidth="1" min="6" max="6" width="14.0"/>
    <col customWidth="1" min="7" max="7" width="13.38"/>
    <col customWidth="1" min="8" max="8" width="11.0"/>
    <col customWidth="1" min="9" max="9" width="7.75"/>
    <col customWidth="1" min="10" max="10" width="8.75"/>
    <col customWidth="1" min="11" max="11" width="9.38"/>
    <col customWidth="1" min="12" max="12" width="9.13"/>
    <col customWidth="1" min="13" max="26" width="8.0"/>
  </cols>
  <sheetData>
    <row r="1" ht="33.0" customHeight="1">
      <c r="A1" s="97"/>
      <c r="B1" s="98" t="s">
        <v>36</v>
      </c>
      <c r="C1" s="52"/>
      <c r="D1" s="52"/>
      <c r="E1" s="53"/>
      <c r="F1" s="99"/>
      <c r="G1" s="100"/>
      <c r="H1" s="98" t="s">
        <v>36</v>
      </c>
      <c r="I1" s="52"/>
      <c r="J1" s="52"/>
      <c r="K1" s="53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33.0" customHeight="1">
      <c r="A2" s="101"/>
      <c r="B2" s="102"/>
      <c r="C2" s="103" t="s">
        <v>37</v>
      </c>
      <c r="D2" s="103" t="s">
        <v>38</v>
      </c>
      <c r="E2" s="104" t="s">
        <v>39</v>
      </c>
      <c r="F2" s="16"/>
      <c r="G2" s="105"/>
      <c r="H2" s="106"/>
      <c r="I2" s="107" t="s">
        <v>13</v>
      </c>
      <c r="J2" s="107" t="s">
        <v>14</v>
      </c>
      <c r="K2" s="108" t="s">
        <v>39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33.0" customHeight="1">
      <c r="A3" s="109" t="s">
        <v>40</v>
      </c>
      <c r="B3" s="110" t="s">
        <v>41</v>
      </c>
      <c r="C3" s="111">
        <v>10.0</v>
      </c>
      <c r="D3" s="111">
        <v>290.0</v>
      </c>
      <c r="E3" s="112">
        <f t="shared" ref="E3:E4" si="1">SUM(C3:D3)</f>
        <v>300</v>
      </c>
      <c r="F3" s="16"/>
      <c r="G3" s="113" t="s">
        <v>42</v>
      </c>
      <c r="H3" s="114" t="s">
        <v>13</v>
      </c>
      <c r="I3" s="115">
        <f>(E3*C5)/E5</f>
        <v>30</v>
      </c>
      <c r="J3" s="115">
        <f>(E3*D5)/E5</f>
        <v>270</v>
      </c>
      <c r="K3" s="116">
        <f t="shared" ref="K3:K4" si="2">SUM(I3:J3)</f>
        <v>300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33.0" customHeight="1">
      <c r="A4" s="66"/>
      <c r="B4" s="110" t="s">
        <v>43</v>
      </c>
      <c r="C4" s="111">
        <v>30.0</v>
      </c>
      <c r="D4" s="111">
        <v>70.0</v>
      </c>
      <c r="E4" s="112">
        <f t="shared" si="1"/>
        <v>100</v>
      </c>
      <c r="F4" s="16"/>
      <c r="G4" s="67"/>
      <c r="H4" s="114" t="s">
        <v>14</v>
      </c>
      <c r="I4" s="115">
        <f>(E4*C5)/E5</f>
        <v>10</v>
      </c>
      <c r="J4" s="115">
        <f>(E4*D5)/E5</f>
        <v>90</v>
      </c>
      <c r="K4" s="116">
        <f t="shared" si="2"/>
        <v>100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33.0" customHeight="1">
      <c r="A5" s="68"/>
      <c r="B5" s="117" t="s">
        <v>39</v>
      </c>
      <c r="C5" s="118">
        <f t="shared" ref="C5:E5" si="3">SUM(C3:C4)</f>
        <v>40</v>
      </c>
      <c r="D5" s="118">
        <f t="shared" si="3"/>
        <v>360</v>
      </c>
      <c r="E5" s="119">
        <f t="shared" si="3"/>
        <v>400</v>
      </c>
      <c r="F5" s="16"/>
      <c r="G5" s="72"/>
      <c r="H5" s="117" t="s">
        <v>39</v>
      </c>
      <c r="I5" s="120">
        <f t="shared" ref="I5:K5" si="4">SUM(I3:I4)</f>
        <v>40</v>
      </c>
      <c r="J5" s="120">
        <f t="shared" si="4"/>
        <v>360</v>
      </c>
      <c r="K5" s="121">
        <f t="shared" si="4"/>
        <v>400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5.75" customHeight="1">
      <c r="A6" s="5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55"/>
      <c r="B7" s="122" t="s">
        <v>44</v>
      </c>
      <c r="C7" s="123">
        <f>(((C3-I3)^2/I3)+((D3-J3)^2/J3)+((C4-I4)^2/I4)+((D4-J4)^2/J4))</f>
        <v>59.25925926</v>
      </c>
      <c r="D7" s="3"/>
      <c r="E7" s="124" t="s">
        <v>45</v>
      </c>
      <c r="F7" s="125" t="str">
        <f>IF(C7&gt;3.841," &lt; 0,05 - Significativo","&gt;0,05 - Não significativo")</f>
        <v> &lt; 0,05 - Significativo</v>
      </c>
      <c r="G7" s="126"/>
      <c r="H7" s="127">
        <f>_xlfn.CHISQ.DIST.RT(C7,1)</f>
        <v>0</v>
      </c>
      <c r="I7" s="12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7.25" customHeight="1">
      <c r="A8" s="5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55"/>
      <c r="B9" s="129" t="s">
        <v>46</v>
      </c>
      <c r="C9" s="130">
        <f t="shared" ref="C9:C10" si="5"> C3 / (C3 + D3) </f>
        <v>0.03333333333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55"/>
      <c r="B10" s="129" t="s">
        <v>47</v>
      </c>
      <c r="C10" s="131">
        <f t="shared" si="5"/>
        <v>0.3</v>
      </c>
      <c r="D10" s="3"/>
      <c r="E10" s="132"/>
      <c r="F10" s="132"/>
      <c r="G10" s="132"/>
      <c r="H10" s="13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7.25" customHeight="1">
      <c r="A11" s="55"/>
      <c r="B11" s="3"/>
      <c r="C11" s="3"/>
      <c r="D11" s="3"/>
      <c r="E11" s="132"/>
      <c r="F11" s="132"/>
      <c r="G11" s="132"/>
      <c r="H11" s="13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7.25" customHeight="1">
      <c r="A12" s="55"/>
      <c r="B12" s="133" t="s">
        <v>48</v>
      </c>
      <c r="C12" s="134">
        <f>LN((C3 / (C3 + D3)) / (C4 / (C4 + D4)))</f>
        <v>-2.197224577</v>
      </c>
      <c r="D12" s="3"/>
      <c r="E12" s="132"/>
      <c r="F12" s="132"/>
      <c r="G12" s="132"/>
      <c r="H12" s="13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7.25" customHeight="1">
      <c r="A13" s="55"/>
      <c r="B13" s="133" t="s">
        <v>49</v>
      </c>
      <c r="C13" s="134">
        <f>SQRT(1/C3 - 1/(C3 + D3) + 1/C4 - 1/(C4 + D4))</f>
        <v>0.3464101615</v>
      </c>
      <c r="D13" s="3"/>
      <c r="E13" s="132"/>
      <c r="F13" s="132"/>
      <c r="G13" s="132"/>
      <c r="H13" s="13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7.25" customHeight="1">
      <c r="A14" s="55"/>
      <c r="B14" s="3"/>
      <c r="C14" s="3"/>
      <c r="D14" s="3"/>
      <c r="E14" s="135" t="s">
        <v>50</v>
      </c>
      <c r="F14" s="136"/>
      <c r="G14" s="136"/>
      <c r="H14" s="13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55"/>
      <c r="B15" s="138" t="s">
        <v>26</v>
      </c>
      <c r="C15" s="139">
        <f>(C3/E3)/(C4/E4)</f>
        <v>0.1111111111</v>
      </c>
      <c r="D15" s="3"/>
      <c r="E15" s="140" t="s">
        <v>51</v>
      </c>
      <c r="F15" s="3"/>
      <c r="G15" s="141">
        <f>EXP(C12 + 1.96 * C13)</f>
        <v>0.2190926321</v>
      </c>
      <c r="H15" s="14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55"/>
      <c r="B16" s="3"/>
      <c r="C16" s="3"/>
      <c r="D16" s="3"/>
      <c r="E16" s="143" t="s">
        <v>52</v>
      </c>
      <c r="F16" s="144"/>
      <c r="G16" s="145">
        <f>EXP(C12 - 1.96 * C13)</f>
        <v>0.05634912909</v>
      </c>
      <c r="H16" s="14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7.25" customHeight="1">
      <c r="A17" s="55"/>
      <c r="B17" s="147" t="s">
        <v>30</v>
      </c>
      <c r="C17" s="148">
        <f>(C3*D4)/(D3*C4)</f>
        <v>0.08045977011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7.25" customHeight="1">
      <c r="A18" s="55"/>
      <c r="B18" s="3"/>
      <c r="C18" s="3"/>
      <c r="D18" s="3"/>
      <c r="E18" s="135" t="s">
        <v>53</v>
      </c>
      <c r="F18" s="136"/>
      <c r="G18" s="136"/>
      <c r="H18" s="13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7.25" customHeight="1">
      <c r="A19" s="55"/>
      <c r="B19" s="149" t="s">
        <v>54</v>
      </c>
      <c r="C19" s="150">
        <f>LN((C3 * D4) / (C4 * D3))</f>
        <v>-2.51999797</v>
      </c>
      <c r="D19" s="3"/>
      <c r="E19" s="140" t="s">
        <v>51</v>
      </c>
      <c r="F19" s="3"/>
      <c r="G19" s="141">
        <f>EXP(C19 + 1.96 * C20)</f>
        <v>0.1723552854</v>
      </c>
      <c r="H19" s="14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55"/>
      <c r="B20" s="149" t="s">
        <v>55</v>
      </c>
      <c r="C20" s="150">
        <f>SQRT(1/C3 + 1/D3 + 1/C4 + 1/D4)</f>
        <v>0.3886738009</v>
      </c>
      <c r="D20" s="3"/>
      <c r="E20" s="143" t="s">
        <v>52</v>
      </c>
      <c r="F20" s="144"/>
      <c r="G20" s="145">
        <f>EXP(C19 - 1.96 * C20)</f>
        <v>0.03756063873</v>
      </c>
      <c r="H20" s="14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5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7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7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7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7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7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7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7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7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8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8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8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8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8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8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2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2.0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2.0" customHeight="1">
      <c r="A1002" s="3"/>
      <c r="B1002" s="3"/>
      <c r="C1002" s="3"/>
      <c r="D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2.0" customHeight="1"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2.0" customHeight="1"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2.0" customHeight="1"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2.0" customHeight="1"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2.0" customHeight="1"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2.0" customHeight="1"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2.0" customHeight="1"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2.0" customHeight="1"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ht="12.0" customHeight="1"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ht="12.0" customHeight="1"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ht="12.0" customHeight="1"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ht="12.0" customHeight="1"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ht="12.0" customHeight="1"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ht="12.0" customHeight="1"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ht="12.0" customHeight="1"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ht="12.0" customHeight="1"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ht="12.0" customHeight="1"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ht="12.0" customHeight="1"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ht="12.0" customHeight="1"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ht="12.0" customHeight="1"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ht="12.0" customHeight="1"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ht="12.0" customHeight="1"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ht="12.0" customHeight="1"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ht="12.0" customHeight="1"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ht="12.0" customHeight="1"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ht="12.0" customHeight="1"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ht="12.0" customHeight="1"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ht="12.0" customHeight="1"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ht="12.0" customHeight="1"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ht="12.0" customHeight="1"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ht="12.0" customHeight="1"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ht="12.0" customHeight="1"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ht="12.0" customHeight="1"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ht="12.0" customHeight="1"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ht="12.0" customHeight="1"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ht="12.0" customHeight="1"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</sheetData>
  <mergeCells count="11">
    <mergeCell ref="G15:H15"/>
    <mergeCell ref="E14:H14"/>
    <mergeCell ref="G19:H19"/>
    <mergeCell ref="E18:H18"/>
    <mergeCell ref="A3:A5"/>
    <mergeCell ref="G3:G5"/>
    <mergeCell ref="B1:E1"/>
    <mergeCell ref="H1:K1"/>
    <mergeCell ref="H7:I7"/>
    <mergeCell ref="G16:H16"/>
    <mergeCell ref="G20:H2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pageSetUpPr/>
  </sheetPr>
  <sheetViews>
    <sheetView showGridLines="0" workbookViewId="0"/>
  </sheetViews>
  <sheetFormatPr customHeight="1" defaultColWidth="12.63" defaultRowHeight="15.0"/>
  <cols>
    <col customWidth="1" min="1" max="2" width="9.13"/>
    <col customWidth="1" min="3" max="3" width="10.75"/>
    <col customWidth="1" min="4" max="4" width="10.25"/>
    <col customWidth="1" min="5" max="5" width="9.13"/>
    <col customWidth="1" min="6" max="26" width="8.0"/>
  </cols>
  <sheetData>
    <row r="1" ht="12.75" customHeight="1">
      <c r="A1" s="3"/>
      <c r="B1" s="3"/>
      <c r="D1" s="93" t="s">
        <v>56</v>
      </c>
      <c r="E1" s="151">
        <v>2.0</v>
      </c>
    </row>
    <row r="2" ht="12.75" customHeight="1">
      <c r="A2" s="3"/>
      <c r="B2" s="3"/>
      <c r="E2" s="152"/>
    </row>
    <row r="3" ht="12.75" customHeight="1">
      <c r="A3" s="3">
        <v>0.0</v>
      </c>
      <c r="B3" s="3" t="str">
        <f t="shared" ref="B3:B83" si="1">GAMMADIST(A3,$E$1/2,2,FALSE)</f>
        <v>#NUM!</v>
      </c>
      <c r="E3" s="152"/>
    </row>
    <row r="4" ht="12.75" customHeight="1">
      <c r="A4" s="3">
        <v>0.5</v>
      </c>
      <c r="B4" s="3">
        <f t="shared" si="1"/>
        <v>0.3894003915</v>
      </c>
      <c r="E4" s="152"/>
    </row>
    <row r="5" ht="12.75" customHeight="1">
      <c r="A5" s="3">
        <v>1.0</v>
      </c>
      <c r="B5" s="3">
        <f t="shared" si="1"/>
        <v>0.3032653299</v>
      </c>
      <c r="E5" s="152"/>
    </row>
    <row r="6" ht="12.75" customHeight="1">
      <c r="A6" s="3">
        <v>1.5</v>
      </c>
      <c r="B6" s="3">
        <f t="shared" si="1"/>
        <v>0.2361832764</v>
      </c>
      <c r="E6" s="152"/>
    </row>
    <row r="7" ht="12.75" customHeight="1">
      <c r="A7" s="3">
        <v>2.0</v>
      </c>
      <c r="B7" s="3">
        <f t="shared" si="1"/>
        <v>0.1839397206</v>
      </c>
      <c r="E7" s="152"/>
    </row>
    <row r="8" ht="12.75" customHeight="1">
      <c r="A8" s="3">
        <v>2.5</v>
      </c>
      <c r="B8" s="3">
        <f t="shared" si="1"/>
        <v>0.1432523984</v>
      </c>
      <c r="E8" s="152"/>
    </row>
    <row r="9" ht="12.75" customHeight="1">
      <c r="A9" s="3">
        <v>3.0</v>
      </c>
      <c r="B9" s="3">
        <f t="shared" si="1"/>
        <v>0.1115650801</v>
      </c>
      <c r="E9" s="152"/>
    </row>
    <row r="10" ht="12.75" customHeight="1">
      <c r="A10" s="3">
        <v>3.5</v>
      </c>
      <c r="B10" s="3">
        <f t="shared" si="1"/>
        <v>0.08688697173</v>
      </c>
      <c r="E10" s="152"/>
    </row>
    <row r="11" ht="12.75" customHeight="1">
      <c r="A11" s="3">
        <v>4.0</v>
      </c>
      <c r="B11" s="3">
        <f t="shared" si="1"/>
        <v>0.06766764162</v>
      </c>
      <c r="E11" s="152"/>
    </row>
    <row r="12" ht="12.75" customHeight="1">
      <c r="A12" s="3">
        <v>4.5</v>
      </c>
      <c r="B12" s="3">
        <f t="shared" si="1"/>
        <v>0.05269961228</v>
      </c>
      <c r="E12" s="152"/>
    </row>
    <row r="13" ht="12.75" customHeight="1">
      <c r="A13" s="3">
        <v>5.0</v>
      </c>
      <c r="B13" s="3">
        <f t="shared" si="1"/>
        <v>0.04104249931</v>
      </c>
      <c r="E13" s="152"/>
    </row>
    <row r="14" ht="12.75" customHeight="1">
      <c r="A14" s="3">
        <v>5.5</v>
      </c>
      <c r="B14" s="3">
        <f t="shared" si="1"/>
        <v>0.0319639306</v>
      </c>
      <c r="E14" s="152"/>
    </row>
    <row r="15" ht="12.75" customHeight="1">
      <c r="A15" s="3">
        <v>6.0</v>
      </c>
      <c r="B15" s="3">
        <f t="shared" si="1"/>
        <v>0.02489353418</v>
      </c>
      <c r="E15" s="152"/>
    </row>
    <row r="16" ht="12.75" customHeight="1">
      <c r="A16" s="3">
        <v>6.5</v>
      </c>
      <c r="B16" s="3">
        <f t="shared" si="1"/>
        <v>0.01938710392</v>
      </c>
      <c r="E16" s="152"/>
    </row>
    <row r="17" ht="12.75" customHeight="1">
      <c r="A17" s="3">
        <v>7.0</v>
      </c>
      <c r="B17" s="3">
        <f t="shared" si="1"/>
        <v>0.01509869171</v>
      </c>
      <c r="E17" s="152"/>
    </row>
    <row r="18" ht="12.75" customHeight="1">
      <c r="A18" s="3">
        <v>7.5</v>
      </c>
      <c r="B18" s="3">
        <f t="shared" si="1"/>
        <v>0.01175887293</v>
      </c>
      <c r="E18" s="152"/>
    </row>
    <row r="19" ht="12.75" customHeight="1">
      <c r="A19" s="3">
        <v>8.0</v>
      </c>
      <c r="B19" s="3">
        <f t="shared" si="1"/>
        <v>0.009157819444</v>
      </c>
      <c r="E19" s="152"/>
    </row>
    <row r="20" ht="12.75" customHeight="1">
      <c r="A20" s="3">
        <v>8.5</v>
      </c>
      <c r="B20" s="3">
        <f t="shared" si="1"/>
        <v>0.007132116954</v>
      </c>
      <c r="E20" s="152"/>
    </row>
    <row r="21" ht="12.75" customHeight="1">
      <c r="A21" s="3">
        <v>9.0</v>
      </c>
      <c r="B21" s="3">
        <f t="shared" si="1"/>
        <v>0.005554498269</v>
      </c>
      <c r="E21" s="152"/>
    </row>
    <row r="22" ht="12.75" customHeight="1">
      <c r="A22" s="3">
        <v>9.5</v>
      </c>
      <c r="B22" s="3">
        <f t="shared" si="1"/>
        <v>0.004325847602</v>
      </c>
      <c r="E22" s="152"/>
    </row>
    <row r="23" ht="12.75" customHeight="1">
      <c r="A23" s="3">
        <v>10.0</v>
      </c>
      <c r="B23" s="3">
        <f t="shared" si="1"/>
        <v>0.0033689735</v>
      </c>
      <c r="E23" s="152"/>
    </row>
    <row r="24" ht="12.75" customHeight="1">
      <c r="A24" s="3">
        <v>10.5</v>
      </c>
      <c r="B24" s="3">
        <f t="shared" si="1"/>
        <v>0.0026237592</v>
      </c>
      <c r="E24" s="152"/>
    </row>
    <row r="25" ht="12.75" customHeight="1">
      <c r="A25" s="3">
        <v>11.0</v>
      </c>
      <c r="B25" s="3">
        <f t="shared" si="1"/>
        <v>0.002043385719</v>
      </c>
      <c r="E25" s="152"/>
    </row>
    <row r="26" ht="12.75" customHeight="1">
      <c r="A26" s="3">
        <v>11.5</v>
      </c>
      <c r="B26" s="3">
        <f t="shared" si="1"/>
        <v>0.001591390398</v>
      </c>
      <c r="E26" s="152"/>
    </row>
    <row r="27" ht="12.75" customHeight="1">
      <c r="A27" s="3">
        <v>12.0</v>
      </c>
      <c r="B27" s="3">
        <f t="shared" si="1"/>
        <v>0.001239376088</v>
      </c>
      <c r="E27" s="152"/>
    </row>
    <row r="28" ht="12.75" customHeight="1">
      <c r="A28" s="3">
        <v>12.5</v>
      </c>
      <c r="B28" s="3">
        <f t="shared" si="1"/>
        <v>0.0009652270681</v>
      </c>
      <c r="E28" s="152"/>
    </row>
    <row r="29" ht="12.75" customHeight="1">
      <c r="A29" s="3">
        <v>13.0</v>
      </c>
      <c r="B29" s="3">
        <f t="shared" si="1"/>
        <v>0.0007517195965</v>
      </c>
      <c r="E29" s="152"/>
    </row>
    <row r="30" ht="12.75" customHeight="1">
      <c r="A30" s="3">
        <v>13.5</v>
      </c>
      <c r="B30" s="3">
        <f t="shared" si="1"/>
        <v>0.0005854398104</v>
      </c>
      <c r="E30" s="152"/>
    </row>
    <row r="31" ht="12.75" customHeight="1">
      <c r="A31" s="3">
        <v>14.0</v>
      </c>
      <c r="B31" s="3">
        <f t="shared" si="1"/>
        <v>0.0004559409828</v>
      </c>
      <c r="E31" s="152"/>
    </row>
    <row r="32" ht="12.75" customHeight="1">
      <c r="A32" s="3">
        <v>14.5</v>
      </c>
      <c r="B32" s="3">
        <f t="shared" si="1"/>
        <v>0.0003550871944</v>
      </c>
      <c r="E32" s="152"/>
    </row>
    <row r="33" ht="12.75" customHeight="1">
      <c r="A33" s="3">
        <v>15.0</v>
      </c>
      <c r="B33" s="3">
        <f t="shared" si="1"/>
        <v>0.0002765421851</v>
      </c>
      <c r="E33" s="152"/>
    </row>
    <row r="34" ht="12.75" customHeight="1">
      <c r="A34" s="3">
        <v>15.5</v>
      </c>
      <c r="B34" s="3">
        <f t="shared" si="1"/>
        <v>0.0002153712703</v>
      </c>
      <c r="E34" s="152"/>
    </row>
    <row r="35" ht="12.75" customHeight="1">
      <c r="A35" s="3">
        <v>16.0</v>
      </c>
      <c r="B35" s="3">
        <f t="shared" si="1"/>
        <v>0.000167731314</v>
      </c>
      <c r="E35" s="152"/>
    </row>
    <row r="36" ht="12.75" customHeight="1">
      <c r="A36" s="3">
        <v>16.5</v>
      </c>
      <c r="B36" s="3">
        <f t="shared" si="1"/>
        <v>0.0001306292787</v>
      </c>
      <c r="E36" s="152"/>
    </row>
    <row r="37" ht="12.75" customHeight="1">
      <c r="A37" s="3">
        <v>17.0</v>
      </c>
      <c r="B37" s="3">
        <f t="shared" si="1"/>
        <v>0.0001017341845</v>
      </c>
      <c r="E37" s="152"/>
    </row>
    <row r="38" ht="12.75" customHeight="1">
      <c r="A38" s="3">
        <v>17.5</v>
      </c>
      <c r="B38" s="3">
        <f t="shared" si="1"/>
        <v>0.00007923066256</v>
      </c>
      <c r="E38" s="152"/>
    </row>
    <row r="39" ht="12.75" customHeight="1">
      <c r="A39" s="3">
        <v>18.0</v>
      </c>
      <c r="B39" s="3">
        <f t="shared" si="1"/>
        <v>0.00006170490204</v>
      </c>
      <c r="E39" s="152"/>
    </row>
    <row r="40" ht="12.75" customHeight="1">
      <c r="A40" s="3">
        <v>18.5</v>
      </c>
      <c r="B40" s="3">
        <f t="shared" si="1"/>
        <v>0.00004805582603</v>
      </c>
      <c r="E40" s="152"/>
    </row>
    <row r="41" ht="12.75" customHeight="1">
      <c r="A41" s="3">
        <v>19.0</v>
      </c>
      <c r="B41" s="3">
        <f t="shared" si="1"/>
        <v>0.00003742591494</v>
      </c>
      <c r="E41" s="152"/>
    </row>
    <row r="42" ht="12.75" customHeight="1">
      <c r="A42" s="3">
        <v>19.5</v>
      </c>
      <c r="B42" s="3">
        <f t="shared" si="1"/>
        <v>0.00002914733187</v>
      </c>
      <c r="E42" s="152"/>
    </row>
    <row r="43" ht="12.75" customHeight="1">
      <c r="A43" s="3">
        <v>20.0</v>
      </c>
      <c r="B43" s="3">
        <f t="shared" si="1"/>
        <v>0.00002269996488</v>
      </c>
      <c r="E43" s="152"/>
    </row>
    <row r="44" ht="12.75" customHeight="1">
      <c r="A44" s="3">
        <v>20.5</v>
      </c>
      <c r="B44" s="3">
        <f t="shared" si="1"/>
        <v>0.00001767875043</v>
      </c>
      <c r="E44" s="152"/>
    </row>
    <row r="45" ht="12.75" customHeight="1">
      <c r="A45" s="3">
        <v>21.0</v>
      </c>
      <c r="B45" s="3">
        <f t="shared" si="1"/>
        <v>0.00001376822467</v>
      </c>
      <c r="E45" s="152"/>
    </row>
    <row r="46" ht="12.75" customHeight="1">
      <c r="A46" s="3">
        <v>21.5</v>
      </c>
      <c r="B46" s="3">
        <f t="shared" si="1"/>
        <v>0.00001072270416</v>
      </c>
      <c r="E46" s="152"/>
    </row>
    <row r="47" ht="12.75" customHeight="1">
      <c r="A47" s="3">
        <v>22.0</v>
      </c>
      <c r="B47" s="3">
        <f t="shared" si="1"/>
        <v>0.000008350850395</v>
      </c>
      <c r="E47" s="152"/>
    </row>
    <row r="48" ht="12.75" customHeight="1">
      <c r="A48" s="3">
        <v>22.5</v>
      </c>
      <c r="B48" s="3">
        <f t="shared" si="1"/>
        <v>0.000006503648827</v>
      </c>
      <c r="E48" s="152"/>
    </row>
    <row r="49" ht="12.75" customHeight="1">
      <c r="A49" s="3">
        <v>23.0</v>
      </c>
      <c r="B49" s="3">
        <f t="shared" si="1"/>
        <v>0.000005065046799</v>
      </c>
      <c r="E49" s="152"/>
    </row>
    <row r="50" ht="12.75" customHeight="1">
      <c r="A50" s="3">
        <v>23.5</v>
      </c>
      <c r="B50" s="3">
        <f t="shared" si="1"/>
        <v>0.000003944662414</v>
      </c>
      <c r="E50" s="152"/>
    </row>
    <row r="51" ht="12.75" customHeight="1">
      <c r="A51" s="3">
        <v>24.0</v>
      </c>
      <c r="B51" s="3">
        <f t="shared" si="1"/>
        <v>0.000003072106177</v>
      </c>
      <c r="E51" s="152"/>
    </row>
    <row r="52" ht="12.75" customHeight="1">
      <c r="A52" s="3">
        <v>24.5</v>
      </c>
      <c r="B52" s="3">
        <f t="shared" si="1"/>
        <v>0.000002392558696</v>
      </c>
      <c r="E52" s="152"/>
    </row>
    <row r="53" ht="12.75" customHeight="1">
      <c r="A53" s="3">
        <v>25.0</v>
      </c>
      <c r="B53" s="3">
        <f t="shared" si="1"/>
        <v>0.000001863326586</v>
      </c>
      <c r="E53" s="152"/>
    </row>
    <row r="54" ht="12.75" customHeight="1">
      <c r="A54" s="3">
        <v>25.5</v>
      </c>
      <c r="B54" s="3">
        <f t="shared" si="1"/>
        <v>0.000001451160204</v>
      </c>
      <c r="E54" s="152"/>
    </row>
    <row r="55" ht="12.75" customHeight="1">
      <c r="A55" s="3">
        <v>26.0</v>
      </c>
      <c r="B55" s="3">
        <f t="shared" si="1"/>
        <v>0.000001130164703</v>
      </c>
      <c r="E55" s="152"/>
    </row>
    <row r="56" ht="12.75" customHeight="1">
      <c r="A56" s="3">
        <v>26.5</v>
      </c>
      <c r="B56" s="3">
        <f t="shared" si="1"/>
        <v>0.0000008801731561</v>
      </c>
      <c r="E56" s="152"/>
    </row>
    <row r="57" ht="12.75" customHeight="1">
      <c r="A57" s="3">
        <v>27.0</v>
      </c>
      <c r="B57" s="3">
        <f t="shared" si="1"/>
        <v>0.0000006854795432</v>
      </c>
      <c r="E57" s="152"/>
    </row>
    <row r="58" ht="12.75" customHeight="1">
      <c r="A58" s="3">
        <v>27.5</v>
      </c>
      <c r="B58" s="3">
        <f t="shared" si="1"/>
        <v>0.000000533852005</v>
      </c>
      <c r="E58" s="152"/>
    </row>
    <row r="59" ht="12.75" customHeight="1">
      <c r="A59" s="3">
        <v>28.0</v>
      </c>
      <c r="B59" s="3">
        <f t="shared" si="1"/>
        <v>0.0000004157643596</v>
      </c>
      <c r="E59" s="152"/>
    </row>
    <row r="60" ht="12.75" customHeight="1">
      <c r="A60" s="3">
        <v>28.5</v>
      </c>
      <c r="B60" s="3">
        <f t="shared" si="1"/>
        <v>0.0000003237976088</v>
      </c>
      <c r="E60" s="152"/>
    </row>
    <row r="61" ht="12.75" customHeight="1">
      <c r="A61" s="3">
        <v>29.0</v>
      </c>
      <c r="B61" s="3">
        <f t="shared" si="1"/>
        <v>0.0000002521738313</v>
      </c>
      <c r="E61" s="152"/>
    </row>
    <row r="62" ht="12.75" customHeight="1">
      <c r="A62" s="3">
        <v>29.5</v>
      </c>
      <c r="B62" s="3">
        <f t="shared" si="1"/>
        <v>0.0000001963931773</v>
      </c>
      <c r="E62" s="152"/>
    </row>
    <row r="63" ht="12.75" customHeight="1">
      <c r="A63" s="3">
        <v>30.0</v>
      </c>
      <c r="B63" s="3">
        <f t="shared" si="1"/>
        <v>0.0000001529511603</v>
      </c>
      <c r="E63" s="152"/>
    </row>
    <row r="64" ht="12.75" customHeight="1">
      <c r="A64" s="3">
        <v>30.5</v>
      </c>
      <c r="B64" s="3">
        <f t="shared" si="1"/>
        <v>0.0000001191184834</v>
      </c>
      <c r="E64" s="152"/>
    </row>
    <row r="65" ht="12.75" customHeight="1">
      <c r="A65" s="3">
        <v>31.0</v>
      </c>
      <c r="B65" s="3">
        <f t="shared" si="1"/>
        <v>0.00000009276956813</v>
      </c>
      <c r="E65" s="152"/>
    </row>
    <row r="66" ht="12.75" customHeight="1">
      <c r="A66" s="3">
        <v>31.5</v>
      </c>
      <c r="B66" s="3">
        <f t="shared" si="1"/>
        <v>0.00000007224901231</v>
      </c>
      <c r="E66" s="152"/>
    </row>
    <row r="67" ht="12.75" customHeight="1">
      <c r="A67" s="3">
        <v>32.0</v>
      </c>
      <c r="B67" s="3">
        <f t="shared" si="1"/>
        <v>0.00000005626758736</v>
      </c>
      <c r="E67" s="152"/>
    </row>
    <row r="68" ht="12.75" customHeight="1">
      <c r="A68" s="3">
        <v>32.5</v>
      </c>
      <c r="B68" s="3">
        <f t="shared" si="1"/>
        <v>0.0000000438212411</v>
      </c>
      <c r="E68" s="152"/>
    </row>
    <row r="69" ht="12.75" customHeight="1">
      <c r="A69" s="3">
        <v>33.0</v>
      </c>
      <c r="B69" s="3">
        <f t="shared" si="1"/>
        <v>0.00000003412801688</v>
      </c>
      <c r="E69" s="152"/>
    </row>
    <row r="70" ht="12.75" customHeight="1">
      <c r="A70" s="3">
        <v>33.5</v>
      </c>
      <c r="B70" s="3">
        <f t="shared" si="1"/>
        <v>0.00000002657892627</v>
      </c>
      <c r="E70" s="152"/>
    </row>
    <row r="71" ht="12.75" customHeight="1">
      <c r="A71" s="3">
        <v>34.0</v>
      </c>
      <c r="B71" s="3">
        <f t="shared" si="1"/>
        <v>0.00000002069968859</v>
      </c>
      <c r="E71" s="152"/>
    </row>
    <row r="72" ht="12.75" customHeight="1">
      <c r="A72" s="3">
        <v>34.5</v>
      </c>
      <c r="B72" s="3">
        <f t="shared" si="1"/>
        <v>0.00000001612093369</v>
      </c>
      <c r="E72" s="152"/>
    </row>
    <row r="73" ht="12.75" customHeight="1">
      <c r="A73" s="3">
        <v>35.0</v>
      </c>
      <c r="B73" s="3">
        <f t="shared" si="1"/>
        <v>0.00000001255499578</v>
      </c>
      <c r="E73" s="152"/>
    </row>
    <row r="74" ht="12.75" customHeight="1">
      <c r="A74" s="3">
        <v>35.5</v>
      </c>
      <c r="B74" s="3">
        <f t="shared" si="1"/>
        <v>0.000000009777840544</v>
      </c>
      <c r="E74" s="152"/>
    </row>
    <row r="75" ht="12.75" customHeight="1">
      <c r="A75" s="3">
        <v>36.0</v>
      </c>
      <c r="B75" s="3">
        <f t="shared" si="1"/>
        <v>0.000000007614989872</v>
      </c>
      <c r="E75" s="152"/>
    </row>
    <row r="76" ht="12.75" customHeight="1">
      <c r="A76" s="3">
        <v>36.5</v>
      </c>
      <c r="B76" s="3">
        <f t="shared" si="1"/>
        <v>0.000000005930560076</v>
      </c>
      <c r="E76" s="152"/>
    </row>
    <row r="77" ht="12.75" customHeight="1">
      <c r="A77" s="3">
        <v>37.0</v>
      </c>
      <c r="B77" s="3">
        <f t="shared" si="1"/>
        <v>0.000000004618724831</v>
      </c>
      <c r="E77" s="152"/>
    </row>
    <row r="78" ht="12.75" customHeight="1">
      <c r="A78" s="3">
        <v>37.5</v>
      </c>
      <c r="B78" s="3">
        <f t="shared" si="1"/>
        <v>0.000000003597066515</v>
      </c>
      <c r="E78" s="152"/>
    </row>
    <row r="79" ht="12.75" customHeight="1">
      <c r="A79" s="3">
        <v>38.0</v>
      </c>
      <c r="B79" s="3">
        <f t="shared" si="1"/>
        <v>0.000000002801398219</v>
      </c>
      <c r="E79" s="152"/>
    </row>
    <row r="80" ht="12.75" customHeight="1">
      <c r="A80" s="3">
        <v>38.5</v>
      </c>
      <c r="B80" s="3">
        <f t="shared" si="1"/>
        <v>0.000000002181731126</v>
      </c>
      <c r="E80" s="152"/>
    </row>
    <row r="81" ht="12.75" customHeight="1">
      <c r="A81" s="3">
        <v>39.0</v>
      </c>
      <c r="B81" s="3">
        <f t="shared" si="1"/>
        <v>0.00000000169913391</v>
      </c>
      <c r="E81" s="152"/>
    </row>
    <row r="82" ht="12.75" customHeight="1">
      <c r="A82" s="3">
        <v>39.5</v>
      </c>
      <c r="B82" s="3">
        <f t="shared" si="1"/>
        <v>0.000000001323286819</v>
      </c>
      <c r="E82" s="152"/>
    </row>
    <row r="83" ht="12.75" customHeight="1">
      <c r="A83" s="3">
        <v>40.0</v>
      </c>
      <c r="B83" s="3">
        <f t="shared" si="1"/>
        <v>0.000000001030576811</v>
      </c>
      <c r="E83" s="152"/>
    </row>
    <row r="84" ht="12.75" customHeight="1">
      <c r="A84" s="3"/>
      <c r="B84" s="3"/>
      <c r="E84" s="152"/>
    </row>
    <row r="85" ht="12.75" customHeight="1">
      <c r="A85" s="3"/>
      <c r="B85" s="3"/>
      <c r="E85" s="152"/>
    </row>
    <row r="86" ht="12.75" customHeight="1">
      <c r="A86" s="3"/>
      <c r="B86" s="3"/>
      <c r="E86" s="152"/>
    </row>
    <row r="87" ht="12.75" customHeight="1">
      <c r="A87" s="3"/>
      <c r="B87" s="3"/>
      <c r="E87" s="152"/>
    </row>
    <row r="88" ht="12.75" customHeight="1">
      <c r="A88" s="3"/>
      <c r="B88" s="3"/>
      <c r="E88" s="152"/>
    </row>
    <row r="89" ht="12.75" customHeight="1">
      <c r="A89" s="3"/>
      <c r="B89" s="3"/>
      <c r="E89" s="152"/>
    </row>
    <row r="90" ht="12.75" customHeight="1">
      <c r="A90" s="3"/>
      <c r="B90" s="3"/>
      <c r="E90" s="152"/>
    </row>
    <row r="91" ht="12.75" customHeight="1">
      <c r="A91" s="3"/>
      <c r="B91" s="3"/>
      <c r="E91" s="152"/>
    </row>
    <row r="92" ht="12.75" customHeight="1">
      <c r="A92" s="3"/>
      <c r="B92" s="3"/>
      <c r="E92" s="152"/>
    </row>
    <row r="93" ht="12.75" customHeight="1">
      <c r="A93" s="3"/>
      <c r="B93" s="3"/>
      <c r="E93" s="152"/>
    </row>
    <row r="94" ht="12.75" customHeight="1">
      <c r="A94" s="3"/>
      <c r="B94" s="3"/>
      <c r="E94" s="152"/>
    </row>
    <row r="95" ht="12.75" customHeight="1">
      <c r="A95" s="3"/>
      <c r="B95" s="3"/>
      <c r="E95" s="152"/>
    </row>
    <row r="96" ht="12.75" customHeight="1">
      <c r="A96" s="3"/>
      <c r="B96" s="3"/>
      <c r="E96" s="152"/>
    </row>
    <row r="97" ht="12.75" customHeight="1">
      <c r="A97" s="3"/>
      <c r="B97" s="3"/>
      <c r="E97" s="152"/>
    </row>
    <row r="98" ht="12.75" customHeight="1">
      <c r="A98" s="3"/>
      <c r="B98" s="3"/>
      <c r="E98" s="152"/>
    </row>
    <row r="99" ht="12.75" customHeight="1">
      <c r="A99" s="3"/>
      <c r="B99" s="3"/>
      <c r="E99" s="152"/>
    </row>
    <row r="100" ht="12.75" customHeight="1">
      <c r="A100" s="3"/>
      <c r="B100" s="3"/>
      <c r="E100" s="152"/>
    </row>
    <row r="101" ht="12.75" customHeight="1">
      <c r="A101" s="3"/>
      <c r="B101" s="3"/>
      <c r="E101" s="152"/>
    </row>
    <row r="102" ht="12.75" customHeight="1">
      <c r="A102" s="3"/>
      <c r="B102" s="3"/>
      <c r="E102" s="152"/>
    </row>
    <row r="103" ht="12.75" customHeight="1">
      <c r="A103" s="3"/>
      <c r="B103" s="3"/>
      <c r="E103" s="152"/>
    </row>
    <row r="104" ht="12.75" customHeight="1">
      <c r="A104" s="3"/>
      <c r="B104" s="3"/>
      <c r="E104" s="152"/>
    </row>
    <row r="105" ht="12.75" customHeight="1">
      <c r="A105" s="3"/>
      <c r="B105" s="3"/>
      <c r="E105" s="152"/>
    </row>
    <row r="106" ht="12.75" customHeight="1">
      <c r="A106" s="3"/>
      <c r="B106" s="3"/>
      <c r="E106" s="152"/>
    </row>
    <row r="107" ht="12.75" customHeight="1">
      <c r="A107" s="3"/>
      <c r="B107" s="3"/>
      <c r="E107" s="152"/>
    </row>
    <row r="108" ht="12.75" customHeight="1">
      <c r="A108" s="3"/>
      <c r="B108" s="3"/>
      <c r="E108" s="152"/>
    </row>
    <row r="109" ht="12.75" customHeight="1">
      <c r="A109" s="3"/>
      <c r="B109" s="3"/>
      <c r="E109" s="152"/>
    </row>
    <row r="110" ht="12.75" customHeight="1">
      <c r="A110" s="3"/>
      <c r="B110" s="3"/>
      <c r="E110" s="152"/>
    </row>
    <row r="111" ht="12.75" customHeight="1">
      <c r="A111" s="3"/>
      <c r="B111" s="3"/>
      <c r="E111" s="152"/>
    </row>
    <row r="112" ht="12.75" customHeight="1">
      <c r="A112" s="3"/>
      <c r="B112" s="3"/>
      <c r="E112" s="152"/>
    </row>
    <row r="113" ht="12.75" customHeight="1">
      <c r="A113" s="3"/>
      <c r="B113" s="3"/>
      <c r="E113" s="152"/>
    </row>
    <row r="114" ht="12.75" customHeight="1">
      <c r="A114" s="3"/>
      <c r="B114" s="3"/>
      <c r="E114" s="152"/>
    </row>
    <row r="115" ht="12.75" customHeight="1">
      <c r="A115" s="3"/>
      <c r="B115" s="3"/>
      <c r="E115" s="152"/>
    </row>
    <row r="116" ht="12.75" customHeight="1">
      <c r="A116" s="3"/>
      <c r="B116" s="3"/>
      <c r="E116" s="152"/>
    </row>
    <row r="117" ht="12.75" customHeight="1">
      <c r="A117" s="3"/>
      <c r="B117" s="3"/>
      <c r="E117" s="152"/>
    </row>
    <row r="118" ht="12.75" customHeight="1">
      <c r="A118" s="3"/>
      <c r="B118" s="3"/>
      <c r="E118" s="152"/>
    </row>
    <row r="119" ht="12.75" customHeight="1">
      <c r="A119" s="3"/>
      <c r="B119" s="3"/>
      <c r="E119" s="152"/>
    </row>
    <row r="120" ht="12.75" customHeight="1">
      <c r="A120" s="3"/>
      <c r="B120" s="3"/>
      <c r="E120" s="152"/>
    </row>
    <row r="121" ht="12.75" customHeight="1">
      <c r="A121" s="3"/>
      <c r="B121" s="3"/>
      <c r="E121" s="152"/>
    </row>
    <row r="122" ht="12.75" customHeight="1">
      <c r="A122" s="3"/>
      <c r="B122" s="3"/>
      <c r="E122" s="152"/>
    </row>
    <row r="123" ht="12.75" customHeight="1">
      <c r="A123" s="3"/>
      <c r="B123" s="3"/>
      <c r="E123" s="152"/>
    </row>
    <row r="124" ht="12.75" customHeight="1">
      <c r="A124" s="3"/>
      <c r="B124" s="3"/>
      <c r="E124" s="152"/>
    </row>
    <row r="125" ht="12.75" customHeight="1">
      <c r="A125" s="3"/>
      <c r="B125" s="3"/>
      <c r="E125" s="152"/>
    </row>
    <row r="126" ht="12.75" customHeight="1">
      <c r="A126" s="3"/>
      <c r="B126" s="3"/>
      <c r="E126" s="152"/>
    </row>
    <row r="127" ht="12.75" customHeight="1">
      <c r="A127" s="3"/>
      <c r="B127" s="3"/>
      <c r="E127" s="152"/>
    </row>
    <row r="128" ht="12.75" customHeight="1">
      <c r="A128" s="3"/>
      <c r="B128" s="3"/>
      <c r="E128" s="152"/>
    </row>
    <row r="129" ht="12.75" customHeight="1">
      <c r="A129" s="3"/>
      <c r="B129" s="3"/>
      <c r="E129" s="152"/>
    </row>
    <row r="130" ht="12.75" customHeight="1">
      <c r="A130" s="3"/>
      <c r="B130" s="3"/>
      <c r="E130" s="152"/>
    </row>
    <row r="131" ht="12.75" customHeight="1">
      <c r="A131" s="3"/>
      <c r="B131" s="3"/>
      <c r="E131" s="152"/>
    </row>
    <row r="132" ht="12.75" customHeight="1">
      <c r="A132" s="3"/>
      <c r="B132" s="3"/>
      <c r="E132" s="152"/>
    </row>
    <row r="133" ht="12.75" customHeight="1">
      <c r="A133" s="3"/>
      <c r="B133" s="3"/>
      <c r="E133" s="152"/>
    </row>
    <row r="134" ht="12.75" customHeight="1">
      <c r="A134" s="3"/>
      <c r="B134" s="3"/>
      <c r="E134" s="152"/>
    </row>
    <row r="135" ht="12.75" customHeight="1">
      <c r="A135" s="3"/>
      <c r="B135" s="3"/>
      <c r="E135" s="152"/>
    </row>
    <row r="136" ht="12.75" customHeight="1">
      <c r="A136" s="3"/>
      <c r="B136" s="3"/>
      <c r="E136" s="152"/>
    </row>
    <row r="137" ht="12.75" customHeight="1">
      <c r="A137" s="3"/>
      <c r="B137" s="3"/>
      <c r="E137" s="152"/>
    </row>
    <row r="138" ht="12.75" customHeight="1">
      <c r="A138" s="3"/>
      <c r="B138" s="3"/>
      <c r="E138" s="152"/>
    </row>
    <row r="139" ht="12.75" customHeight="1">
      <c r="A139" s="3"/>
      <c r="B139" s="3"/>
      <c r="E139" s="152"/>
    </row>
    <row r="140" ht="12.75" customHeight="1">
      <c r="A140" s="3"/>
      <c r="B140" s="3"/>
      <c r="E140" s="152"/>
    </row>
    <row r="141" ht="12.75" customHeight="1">
      <c r="A141" s="3"/>
      <c r="B141" s="3"/>
      <c r="E141" s="152"/>
    </row>
    <row r="142" ht="12.75" customHeight="1">
      <c r="A142" s="3"/>
      <c r="B142" s="3"/>
      <c r="E142" s="152"/>
    </row>
    <row r="143" ht="12.75" customHeight="1">
      <c r="A143" s="3"/>
      <c r="B143" s="3"/>
      <c r="E143" s="152"/>
    </row>
    <row r="144" ht="12.75" customHeight="1">
      <c r="A144" s="3"/>
      <c r="B144" s="3"/>
      <c r="E144" s="152"/>
    </row>
    <row r="145" ht="12.75" customHeight="1">
      <c r="A145" s="3"/>
      <c r="B145" s="3"/>
      <c r="E145" s="152"/>
    </row>
    <row r="146" ht="12.75" customHeight="1">
      <c r="A146" s="3"/>
      <c r="B146" s="3"/>
      <c r="E146" s="152"/>
    </row>
    <row r="147" ht="12.75" customHeight="1">
      <c r="A147" s="3"/>
      <c r="B147" s="3"/>
      <c r="E147" s="152"/>
    </row>
    <row r="148" ht="12.75" customHeight="1">
      <c r="A148" s="3"/>
      <c r="B148" s="3"/>
      <c r="E148" s="152"/>
    </row>
    <row r="149" ht="12.75" customHeight="1">
      <c r="A149" s="3"/>
      <c r="B149" s="3"/>
      <c r="E149" s="152"/>
    </row>
    <row r="150" ht="12.75" customHeight="1">
      <c r="A150" s="3"/>
      <c r="B150" s="3"/>
      <c r="E150" s="152"/>
    </row>
    <row r="151" ht="12.75" customHeight="1">
      <c r="A151" s="3"/>
      <c r="B151" s="3"/>
      <c r="E151" s="152"/>
    </row>
    <row r="152" ht="12.75" customHeight="1">
      <c r="A152" s="3"/>
      <c r="B152" s="3"/>
      <c r="E152" s="152"/>
    </row>
    <row r="153" ht="12.75" customHeight="1">
      <c r="A153" s="3"/>
      <c r="B153" s="3"/>
      <c r="E153" s="152"/>
    </row>
    <row r="154" ht="12.75" customHeight="1">
      <c r="A154" s="3"/>
      <c r="B154" s="3"/>
      <c r="E154" s="152"/>
    </row>
    <row r="155" ht="12.75" customHeight="1">
      <c r="A155" s="3"/>
      <c r="B155" s="3"/>
      <c r="E155" s="152"/>
    </row>
    <row r="156" ht="12.75" customHeight="1">
      <c r="A156" s="3"/>
      <c r="B156" s="3"/>
      <c r="E156" s="152"/>
    </row>
    <row r="157" ht="12.75" customHeight="1">
      <c r="A157" s="3"/>
      <c r="B157" s="3"/>
      <c r="E157" s="152"/>
    </row>
    <row r="158" ht="12.75" customHeight="1">
      <c r="A158" s="3"/>
      <c r="B158" s="3"/>
      <c r="E158" s="152"/>
    </row>
    <row r="159" ht="12.75" customHeight="1">
      <c r="A159" s="3"/>
      <c r="B159" s="3"/>
      <c r="E159" s="152"/>
    </row>
    <row r="160" ht="12.75" customHeight="1">
      <c r="A160" s="3"/>
      <c r="B160" s="3"/>
      <c r="E160" s="152"/>
    </row>
    <row r="161" ht="12.75" customHeight="1">
      <c r="A161" s="3"/>
      <c r="B161" s="3"/>
      <c r="E161" s="152"/>
    </row>
    <row r="162" ht="12.75" customHeight="1">
      <c r="A162" s="3"/>
      <c r="B162" s="3"/>
      <c r="E162" s="152"/>
    </row>
    <row r="163" ht="12.75" customHeight="1">
      <c r="A163" s="3"/>
      <c r="B163" s="3"/>
      <c r="E163" s="152"/>
    </row>
    <row r="164" ht="12.75" customHeight="1">
      <c r="A164" s="3"/>
      <c r="B164" s="3"/>
      <c r="E164" s="152"/>
    </row>
    <row r="165" ht="12.75" customHeight="1">
      <c r="A165" s="3"/>
      <c r="B165" s="3"/>
      <c r="E165" s="152"/>
    </row>
    <row r="166" ht="12.75" customHeight="1">
      <c r="A166" s="3"/>
      <c r="B166" s="3"/>
      <c r="E166" s="152"/>
    </row>
    <row r="167" ht="12.75" customHeight="1">
      <c r="A167" s="3"/>
      <c r="B167" s="3"/>
      <c r="E167" s="152"/>
    </row>
    <row r="168" ht="12.75" customHeight="1">
      <c r="A168" s="3"/>
      <c r="B168" s="3"/>
      <c r="E168" s="152"/>
    </row>
    <row r="169" ht="12.75" customHeight="1">
      <c r="A169" s="3"/>
      <c r="B169" s="3"/>
      <c r="E169" s="152"/>
    </row>
    <row r="170" ht="12.75" customHeight="1">
      <c r="A170" s="3"/>
      <c r="B170" s="3"/>
      <c r="E170" s="152"/>
    </row>
    <row r="171" ht="12.75" customHeight="1">
      <c r="A171" s="3"/>
      <c r="B171" s="3"/>
      <c r="E171" s="152"/>
    </row>
    <row r="172" ht="12.75" customHeight="1">
      <c r="A172" s="3"/>
      <c r="B172" s="3"/>
      <c r="E172" s="152"/>
    </row>
    <row r="173" ht="12.75" customHeight="1">
      <c r="A173" s="3"/>
      <c r="B173" s="3"/>
      <c r="E173" s="152"/>
    </row>
    <row r="174" ht="12.75" customHeight="1">
      <c r="A174" s="3"/>
      <c r="B174" s="3"/>
      <c r="E174" s="152"/>
    </row>
    <row r="175" ht="12.75" customHeight="1">
      <c r="A175" s="3"/>
      <c r="B175" s="3"/>
      <c r="E175" s="152"/>
    </row>
    <row r="176" ht="12.75" customHeight="1">
      <c r="A176" s="3"/>
      <c r="B176" s="3"/>
      <c r="E176" s="152"/>
    </row>
    <row r="177" ht="12.75" customHeight="1">
      <c r="A177" s="3"/>
      <c r="B177" s="3"/>
      <c r="E177" s="152"/>
    </row>
    <row r="178" ht="12.75" customHeight="1">
      <c r="A178" s="3"/>
      <c r="B178" s="3"/>
      <c r="E178" s="152"/>
    </row>
    <row r="179" ht="12.75" customHeight="1">
      <c r="A179" s="3"/>
      <c r="B179" s="3"/>
      <c r="E179" s="152"/>
    </row>
    <row r="180" ht="12.75" customHeight="1">
      <c r="A180" s="3"/>
      <c r="B180" s="3"/>
      <c r="E180" s="152"/>
    </row>
    <row r="181" ht="12.75" customHeight="1">
      <c r="A181" s="3"/>
      <c r="B181" s="3"/>
      <c r="E181" s="152"/>
    </row>
    <row r="182" ht="12.75" customHeight="1">
      <c r="A182" s="3"/>
      <c r="B182" s="3"/>
      <c r="E182" s="152"/>
    </row>
    <row r="183" ht="12.75" customHeight="1">
      <c r="A183" s="3"/>
      <c r="B183" s="3"/>
      <c r="E183" s="152"/>
    </row>
    <row r="184" ht="12.75" customHeight="1">
      <c r="A184" s="3"/>
      <c r="B184" s="3"/>
      <c r="E184" s="152"/>
    </row>
    <row r="185" ht="12.75" customHeight="1">
      <c r="A185" s="3"/>
      <c r="B185" s="3"/>
      <c r="E185" s="152"/>
    </row>
    <row r="186" ht="12.75" customHeight="1">
      <c r="A186" s="3"/>
      <c r="B186" s="3"/>
      <c r="E186" s="152"/>
    </row>
    <row r="187" ht="12.75" customHeight="1">
      <c r="A187" s="3"/>
      <c r="B187" s="3"/>
      <c r="E187" s="152"/>
    </row>
    <row r="188" ht="12.75" customHeight="1">
      <c r="A188" s="3"/>
      <c r="B188" s="3"/>
      <c r="E188" s="152"/>
    </row>
    <row r="189" ht="12.75" customHeight="1">
      <c r="A189" s="3"/>
      <c r="B189" s="3"/>
      <c r="E189" s="152"/>
    </row>
    <row r="190" ht="12.75" customHeight="1">
      <c r="A190" s="3"/>
      <c r="B190" s="3"/>
      <c r="E190" s="152"/>
    </row>
    <row r="191" ht="12.75" customHeight="1">
      <c r="A191" s="3"/>
      <c r="B191" s="3"/>
      <c r="E191" s="152"/>
    </row>
    <row r="192" ht="12.75" customHeight="1">
      <c r="A192" s="3"/>
      <c r="B192" s="3"/>
      <c r="E192" s="152"/>
    </row>
    <row r="193" ht="12.75" customHeight="1">
      <c r="A193" s="3"/>
      <c r="B193" s="3"/>
      <c r="E193" s="152"/>
    </row>
    <row r="194" ht="12.75" customHeight="1">
      <c r="A194" s="3"/>
      <c r="B194" s="3"/>
      <c r="E194" s="152"/>
    </row>
    <row r="195" ht="12.75" customHeight="1">
      <c r="A195" s="3"/>
      <c r="B195" s="3"/>
      <c r="E195" s="152"/>
    </row>
    <row r="196" ht="12.75" customHeight="1">
      <c r="A196" s="3"/>
      <c r="B196" s="3"/>
      <c r="E196" s="152"/>
    </row>
    <row r="197" ht="12.75" customHeight="1">
      <c r="A197" s="3"/>
      <c r="B197" s="3"/>
      <c r="E197" s="152"/>
    </row>
    <row r="198" ht="12.75" customHeight="1">
      <c r="A198" s="3"/>
      <c r="B198" s="3"/>
      <c r="E198" s="152"/>
    </row>
    <row r="199" ht="12.75" customHeight="1">
      <c r="A199" s="3"/>
      <c r="B199" s="3"/>
      <c r="E199" s="152"/>
    </row>
    <row r="200" ht="12.75" customHeight="1">
      <c r="A200" s="3"/>
      <c r="B200" s="3"/>
      <c r="E200" s="152"/>
    </row>
    <row r="201" ht="12.75" customHeight="1">
      <c r="A201" s="3"/>
      <c r="B201" s="3"/>
      <c r="E201" s="152"/>
    </row>
    <row r="202" ht="12.75" customHeight="1">
      <c r="A202" s="3"/>
      <c r="B202" s="3"/>
      <c r="E202" s="152"/>
    </row>
    <row r="203" ht="12.75" customHeight="1">
      <c r="A203" s="3"/>
      <c r="B203" s="3"/>
      <c r="E203" s="152"/>
    </row>
    <row r="204" ht="12.75" customHeight="1">
      <c r="A204" s="3"/>
      <c r="B204" s="3"/>
      <c r="E204" s="152"/>
    </row>
    <row r="205" ht="12.75" customHeight="1">
      <c r="A205" s="3"/>
      <c r="B205" s="3"/>
      <c r="E205" s="152"/>
    </row>
    <row r="206" ht="12.75" customHeight="1">
      <c r="A206" s="3"/>
      <c r="B206" s="3"/>
      <c r="E206" s="152"/>
    </row>
    <row r="207" ht="12.75" customHeight="1">
      <c r="A207" s="3"/>
      <c r="B207" s="3"/>
      <c r="E207" s="152"/>
    </row>
    <row r="208" ht="12.75" customHeight="1">
      <c r="A208" s="3"/>
      <c r="B208" s="3"/>
      <c r="E208" s="152"/>
    </row>
    <row r="209" ht="12.75" customHeight="1">
      <c r="A209" s="3"/>
      <c r="B209" s="3"/>
      <c r="E209" s="152"/>
    </row>
    <row r="210" ht="12.75" customHeight="1">
      <c r="A210" s="3"/>
      <c r="B210" s="3"/>
      <c r="E210" s="152"/>
    </row>
    <row r="211" ht="12.75" customHeight="1">
      <c r="A211" s="3"/>
      <c r="B211" s="3"/>
      <c r="E211" s="152"/>
    </row>
    <row r="212" ht="12.75" customHeight="1">
      <c r="A212" s="3"/>
      <c r="B212" s="3"/>
      <c r="E212" s="152"/>
    </row>
    <row r="213" ht="12.75" customHeight="1">
      <c r="A213" s="3"/>
      <c r="B213" s="3"/>
      <c r="E213" s="152"/>
    </row>
    <row r="214" ht="12.75" customHeight="1">
      <c r="A214" s="3"/>
      <c r="B214" s="3"/>
      <c r="E214" s="152"/>
    </row>
    <row r="215" ht="12.75" customHeight="1">
      <c r="A215" s="3"/>
      <c r="B215" s="3"/>
      <c r="E215" s="152"/>
    </row>
    <row r="216" ht="12.75" customHeight="1">
      <c r="A216" s="3"/>
      <c r="B216" s="3"/>
      <c r="E216" s="152"/>
    </row>
    <row r="217" ht="12.75" customHeight="1">
      <c r="A217" s="3"/>
      <c r="B217" s="3"/>
      <c r="E217" s="152"/>
    </row>
    <row r="218" ht="12.75" customHeight="1">
      <c r="A218" s="3"/>
      <c r="B218" s="3"/>
      <c r="E218" s="152"/>
    </row>
    <row r="219" ht="12.75" customHeight="1">
      <c r="A219" s="3"/>
      <c r="B219" s="3"/>
      <c r="E219" s="152"/>
    </row>
    <row r="220" ht="12.75" customHeight="1">
      <c r="A220" s="3"/>
      <c r="B220" s="3"/>
      <c r="E220" s="152"/>
    </row>
    <row r="221" ht="12.75" customHeight="1">
      <c r="A221" s="3"/>
      <c r="B221" s="3"/>
      <c r="E221" s="152"/>
    </row>
    <row r="222" ht="12.75" customHeight="1">
      <c r="A222" s="3"/>
      <c r="B222" s="3"/>
      <c r="E222" s="152"/>
    </row>
    <row r="223" ht="12.75" customHeight="1">
      <c r="A223" s="3"/>
      <c r="B223" s="3"/>
      <c r="E223" s="152"/>
    </row>
    <row r="224" ht="12.75" customHeight="1">
      <c r="A224" s="3"/>
      <c r="B224" s="3"/>
      <c r="E224" s="152"/>
    </row>
    <row r="225" ht="12.75" customHeight="1">
      <c r="A225" s="3"/>
      <c r="B225" s="3"/>
      <c r="E225" s="152"/>
    </row>
    <row r="226" ht="12.75" customHeight="1">
      <c r="A226" s="3"/>
      <c r="B226" s="3"/>
      <c r="E226" s="152"/>
    </row>
    <row r="227" ht="12.75" customHeight="1">
      <c r="A227" s="3"/>
      <c r="B227" s="3"/>
      <c r="E227" s="152"/>
    </row>
    <row r="228" ht="12.75" customHeight="1">
      <c r="A228" s="3"/>
      <c r="B228" s="3"/>
      <c r="E228" s="152"/>
    </row>
    <row r="229" ht="12.75" customHeight="1">
      <c r="A229" s="3"/>
      <c r="B229" s="3"/>
      <c r="E229" s="152"/>
    </row>
    <row r="230" ht="12.75" customHeight="1">
      <c r="A230" s="3"/>
      <c r="B230" s="3"/>
      <c r="E230" s="152"/>
    </row>
    <row r="231" ht="12.75" customHeight="1">
      <c r="A231" s="3"/>
      <c r="B231" s="3"/>
      <c r="E231" s="152"/>
    </row>
    <row r="232" ht="12.75" customHeight="1">
      <c r="A232" s="3"/>
      <c r="B232" s="3"/>
      <c r="E232" s="152"/>
    </row>
    <row r="233" ht="12.75" customHeight="1">
      <c r="A233" s="3"/>
      <c r="B233" s="3"/>
      <c r="E233" s="152"/>
    </row>
    <row r="234" ht="12.75" customHeight="1">
      <c r="A234" s="3"/>
      <c r="B234" s="3"/>
      <c r="E234" s="152"/>
    </row>
    <row r="235" ht="12.75" customHeight="1">
      <c r="A235" s="3"/>
      <c r="B235" s="3"/>
      <c r="E235" s="152"/>
    </row>
    <row r="236" ht="12.75" customHeight="1">
      <c r="A236" s="3"/>
      <c r="B236" s="3"/>
      <c r="E236" s="152"/>
    </row>
    <row r="237" ht="12.75" customHeight="1">
      <c r="A237" s="3"/>
      <c r="B237" s="3"/>
      <c r="E237" s="152"/>
    </row>
    <row r="238" ht="12.75" customHeight="1">
      <c r="A238" s="3"/>
      <c r="B238" s="3"/>
      <c r="E238" s="152"/>
    </row>
    <row r="239" ht="12.75" customHeight="1">
      <c r="A239" s="3"/>
      <c r="B239" s="3"/>
      <c r="E239" s="152"/>
    </row>
    <row r="240" ht="12.75" customHeight="1">
      <c r="A240" s="3"/>
      <c r="B240" s="3"/>
      <c r="E240" s="152"/>
    </row>
    <row r="241" ht="12.75" customHeight="1">
      <c r="A241" s="3"/>
      <c r="B241" s="3"/>
      <c r="E241" s="152"/>
    </row>
    <row r="242" ht="12.75" customHeight="1">
      <c r="A242" s="3"/>
      <c r="B242" s="3"/>
      <c r="E242" s="152"/>
    </row>
    <row r="243" ht="12.75" customHeight="1">
      <c r="A243" s="3"/>
      <c r="B243" s="3"/>
      <c r="E243" s="152"/>
    </row>
    <row r="244" ht="12.75" customHeight="1">
      <c r="A244" s="3"/>
      <c r="B244" s="3"/>
      <c r="E244" s="152"/>
    </row>
    <row r="245" ht="12.75" customHeight="1">
      <c r="A245" s="3"/>
      <c r="B245" s="3"/>
      <c r="E245" s="152"/>
    </row>
    <row r="246" ht="12.75" customHeight="1">
      <c r="A246" s="3"/>
      <c r="B246" s="3"/>
      <c r="E246" s="152"/>
    </row>
    <row r="247" ht="12.75" customHeight="1">
      <c r="A247" s="3"/>
      <c r="B247" s="3"/>
      <c r="E247" s="152"/>
    </row>
    <row r="248" ht="12.75" customHeight="1">
      <c r="A248" s="3"/>
      <c r="B248" s="3"/>
      <c r="E248" s="152"/>
    </row>
    <row r="249" ht="12.75" customHeight="1">
      <c r="A249" s="3"/>
      <c r="B249" s="3"/>
      <c r="E249" s="152"/>
    </row>
    <row r="250" ht="12.75" customHeight="1">
      <c r="A250" s="3"/>
      <c r="B250" s="3"/>
      <c r="E250" s="152"/>
    </row>
    <row r="251" ht="12.75" customHeight="1">
      <c r="A251" s="3"/>
      <c r="B251" s="3"/>
      <c r="E251" s="152"/>
    </row>
    <row r="252" ht="12.75" customHeight="1">
      <c r="A252" s="3"/>
      <c r="B252" s="3"/>
      <c r="E252" s="152"/>
    </row>
    <row r="253" ht="12.75" customHeight="1">
      <c r="A253" s="3"/>
      <c r="B253" s="3"/>
      <c r="E253" s="152"/>
    </row>
    <row r="254" ht="12.75" customHeight="1">
      <c r="A254" s="3"/>
      <c r="B254" s="3"/>
      <c r="E254" s="152"/>
    </row>
    <row r="255" ht="12.75" customHeight="1">
      <c r="A255" s="3"/>
      <c r="B255" s="3"/>
      <c r="E255" s="152"/>
    </row>
    <row r="256" ht="12.75" customHeight="1">
      <c r="A256" s="3"/>
      <c r="B256" s="3"/>
      <c r="E256" s="152"/>
    </row>
    <row r="257" ht="12.75" customHeight="1">
      <c r="A257" s="3"/>
      <c r="B257" s="3"/>
      <c r="E257" s="152"/>
    </row>
    <row r="258" ht="12.75" customHeight="1">
      <c r="A258" s="3"/>
      <c r="B258" s="3"/>
      <c r="E258" s="152"/>
    </row>
    <row r="259" ht="12.75" customHeight="1">
      <c r="A259" s="3"/>
      <c r="B259" s="3"/>
      <c r="E259" s="152"/>
    </row>
    <row r="260" ht="12.75" customHeight="1">
      <c r="A260" s="3"/>
      <c r="B260" s="3"/>
      <c r="E260" s="152"/>
    </row>
    <row r="261" ht="12.75" customHeight="1">
      <c r="A261" s="3"/>
      <c r="B261" s="3"/>
      <c r="E261" s="152"/>
    </row>
    <row r="262" ht="12.75" customHeight="1">
      <c r="A262" s="3"/>
      <c r="B262" s="3"/>
      <c r="E262" s="152"/>
    </row>
    <row r="263" ht="12.75" customHeight="1">
      <c r="A263" s="3"/>
      <c r="B263" s="3"/>
      <c r="E263" s="152"/>
    </row>
    <row r="264" ht="12.75" customHeight="1">
      <c r="A264" s="3"/>
      <c r="B264" s="3"/>
      <c r="E264" s="152"/>
    </row>
    <row r="265" ht="12.75" customHeight="1">
      <c r="A265" s="3"/>
      <c r="B265" s="3"/>
      <c r="E265" s="152"/>
    </row>
    <row r="266" ht="12.75" customHeight="1">
      <c r="A266" s="3"/>
      <c r="B266" s="3"/>
      <c r="E266" s="152"/>
    </row>
    <row r="267" ht="12.75" customHeight="1">
      <c r="A267" s="3"/>
      <c r="B267" s="3"/>
      <c r="E267" s="152"/>
    </row>
    <row r="268" ht="12.75" customHeight="1">
      <c r="A268" s="3"/>
      <c r="B268" s="3"/>
      <c r="E268" s="152"/>
    </row>
    <row r="269" ht="12.75" customHeight="1">
      <c r="A269" s="3"/>
      <c r="B269" s="3"/>
      <c r="E269" s="152"/>
    </row>
    <row r="270" ht="12.75" customHeight="1">
      <c r="A270" s="3"/>
      <c r="B270" s="3"/>
      <c r="E270" s="152"/>
    </row>
    <row r="271" ht="12.75" customHeight="1">
      <c r="A271" s="3"/>
      <c r="B271" s="3"/>
      <c r="E271" s="152"/>
    </row>
    <row r="272" ht="12.75" customHeight="1">
      <c r="A272" s="3"/>
      <c r="B272" s="3"/>
      <c r="E272" s="152"/>
    </row>
    <row r="273" ht="12.75" customHeight="1">
      <c r="A273" s="3"/>
      <c r="B273" s="3"/>
      <c r="E273" s="152"/>
    </row>
    <row r="274" ht="12.75" customHeight="1">
      <c r="A274" s="3"/>
      <c r="B274" s="3"/>
      <c r="E274" s="152"/>
    </row>
    <row r="275" ht="12.75" customHeight="1">
      <c r="A275" s="3"/>
      <c r="B275" s="3"/>
      <c r="E275" s="152"/>
    </row>
    <row r="276" ht="12.75" customHeight="1">
      <c r="A276" s="3"/>
      <c r="B276" s="3"/>
      <c r="E276" s="152"/>
    </row>
    <row r="277" ht="12.75" customHeight="1">
      <c r="A277" s="3"/>
      <c r="B277" s="3"/>
      <c r="E277" s="152"/>
    </row>
    <row r="278" ht="12.75" customHeight="1">
      <c r="A278" s="3"/>
      <c r="B278" s="3"/>
      <c r="E278" s="152"/>
    </row>
    <row r="279" ht="12.75" customHeight="1">
      <c r="A279" s="3"/>
      <c r="B279" s="3"/>
      <c r="E279" s="152"/>
    </row>
    <row r="280" ht="12.75" customHeight="1">
      <c r="A280" s="3"/>
      <c r="B280" s="3"/>
      <c r="E280" s="152"/>
    </row>
    <row r="281" ht="12.75" customHeight="1">
      <c r="A281" s="3"/>
      <c r="B281" s="3"/>
      <c r="E281" s="152"/>
    </row>
    <row r="282" ht="12.75" customHeight="1">
      <c r="A282" s="3"/>
      <c r="B282" s="3"/>
      <c r="E282" s="152"/>
    </row>
    <row r="283" ht="12.75" customHeight="1">
      <c r="A283" s="3"/>
      <c r="B283" s="3"/>
      <c r="E283" s="152"/>
    </row>
    <row r="284" ht="12.75" customHeight="1">
      <c r="A284" s="3"/>
      <c r="B284" s="3"/>
      <c r="E284" s="152"/>
    </row>
    <row r="285" ht="12.75" customHeight="1">
      <c r="A285" s="3"/>
      <c r="B285" s="3"/>
      <c r="E285" s="152"/>
    </row>
    <row r="286" ht="12.75" customHeight="1">
      <c r="A286" s="3"/>
      <c r="B286" s="3"/>
      <c r="E286" s="152"/>
    </row>
    <row r="287" ht="12.75" customHeight="1">
      <c r="A287" s="3"/>
      <c r="B287" s="3"/>
      <c r="E287" s="152"/>
    </row>
    <row r="288" ht="12.75" customHeight="1">
      <c r="A288" s="3"/>
      <c r="B288" s="3"/>
      <c r="E288" s="152"/>
    </row>
    <row r="289" ht="12.75" customHeight="1">
      <c r="A289" s="3"/>
      <c r="B289" s="3"/>
      <c r="E289" s="152"/>
    </row>
    <row r="290" ht="12.75" customHeight="1">
      <c r="A290" s="3"/>
      <c r="B290" s="3"/>
      <c r="E290" s="152"/>
    </row>
    <row r="291" ht="12.75" customHeight="1">
      <c r="A291" s="3"/>
      <c r="B291" s="3"/>
      <c r="E291" s="152"/>
    </row>
    <row r="292" ht="12.75" customHeight="1">
      <c r="A292" s="3"/>
      <c r="B292" s="3"/>
      <c r="E292" s="152"/>
    </row>
    <row r="293" ht="12.75" customHeight="1">
      <c r="A293" s="3"/>
      <c r="B293" s="3"/>
      <c r="E293" s="152"/>
    </row>
    <row r="294" ht="12.75" customHeight="1">
      <c r="A294" s="3"/>
      <c r="B294" s="3"/>
      <c r="E294" s="152"/>
    </row>
    <row r="295" ht="12.75" customHeight="1">
      <c r="A295" s="3"/>
      <c r="B295" s="3"/>
      <c r="E295" s="152"/>
    </row>
    <row r="296" ht="12.75" customHeight="1">
      <c r="A296" s="3"/>
      <c r="B296" s="3"/>
      <c r="E296" s="152"/>
    </row>
    <row r="297" ht="12.75" customHeight="1">
      <c r="A297" s="3"/>
      <c r="B297" s="3"/>
      <c r="E297" s="152"/>
    </row>
    <row r="298" ht="12.75" customHeight="1">
      <c r="A298" s="3"/>
      <c r="B298" s="3"/>
      <c r="E298" s="152"/>
    </row>
    <row r="299" ht="12.75" customHeight="1">
      <c r="A299" s="3"/>
      <c r="B299" s="3"/>
      <c r="E299" s="152"/>
    </row>
    <row r="300" ht="12.75" customHeight="1">
      <c r="A300" s="3"/>
      <c r="B300" s="3"/>
      <c r="E300" s="152"/>
    </row>
    <row r="301" ht="12.75" customHeight="1">
      <c r="A301" s="3"/>
      <c r="B301" s="3"/>
      <c r="E301" s="152"/>
    </row>
    <row r="302" ht="12.75" customHeight="1">
      <c r="A302" s="3"/>
      <c r="B302" s="3"/>
      <c r="E302" s="152"/>
    </row>
    <row r="303" ht="12.75" customHeight="1">
      <c r="A303" s="3"/>
      <c r="B303" s="3"/>
      <c r="E303" s="152"/>
    </row>
    <row r="304" ht="12.75" customHeight="1">
      <c r="A304" s="3"/>
      <c r="B304" s="3"/>
      <c r="E304" s="152"/>
    </row>
    <row r="305" ht="12.75" customHeight="1">
      <c r="A305" s="3"/>
      <c r="B305" s="3"/>
      <c r="E305" s="152"/>
    </row>
    <row r="306" ht="12.75" customHeight="1">
      <c r="A306" s="3"/>
      <c r="B306" s="3"/>
      <c r="E306" s="152"/>
    </row>
    <row r="307" ht="12.75" customHeight="1">
      <c r="A307" s="3"/>
      <c r="B307" s="3"/>
      <c r="E307" s="152"/>
    </row>
    <row r="308" ht="12.75" customHeight="1">
      <c r="A308" s="3"/>
      <c r="B308" s="3"/>
      <c r="E308" s="152"/>
    </row>
    <row r="309" ht="12.75" customHeight="1">
      <c r="A309" s="3"/>
      <c r="B309" s="3"/>
      <c r="E309" s="152"/>
    </row>
    <row r="310" ht="12.75" customHeight="1">
      <c r="A310" s="3"/>
      <c r="B310" s="3"/>
      <c r="E310" s="152"/>
    </row>
    <row r="311" ht="12.75" customHeight="1">
      <c r="A311" s="3"/>
      <c r="B311" s="3"/>
      <c r="E311" s="152"/>
    </row>
    <row r="312" ht="12.75" customHeight="1">
      <c r="A312" s="3"/>
      <c r="B312" s="3"/>
      <c r="E312" s="152"/>
    </row>
    <row r="313" ht="12.75" customHeight="1">
      <c r="A313" s="3"/>
      <c r="B313" s="3"/>
      <c r="E313" s="152"/>
    </row>
    <row r="314" ht="12.75" customHeight="1">
      <c r="A314" s="3"/>
      <c r="B314" s="3"/>
      <c r="E314" s="152"/>
    </row>
    <row r="315" ht="12.75" customHeight="1">
      <c r="A315" s="3"/>
      <c r="B315" s="3"/>
      <c r="E315" s="152"/>
    </row>
    <row r="316" ht="12.75" customHeight="1">
      <c r="A316" s="3"/>
      <c r="B316" s="3"/>
      <c r="E316" s="152"/>
    </row>
    <row r="317" ht="12.75" customHeight="1">
      <c r="A317" s="3"/>
      <c r="B317" s="3"/>
      <c r="E317" s="152"/>
    </row>
    <row r="318" ht="12.75" customHeight="1">
      <c r="A318" s="3"/>
      <c r="B318" s="3"/>
      <c r="E318" s="152"/>
    </row>
    <row r="319" ht="12.75" customHeight="1">
      <c r="A319" s="3"/>
      <c r="B319" s="3"/>
      <c r="E319" s="152"/>
    </row>
    <row r="320" ht="12.75" customHeight="1">
      <c r="A320" s="3"/>
      <c r="B320" s="3"/>
      <c r="E320" s="152"/>
    </row>
    <row r="321" ht="12.75" customHeight="1">
      <c r="A321" s="3"/>
      <c r="B321" s="3"/>
      <c r="E321" s="152"/>
    </row>
    <row r="322" ht="12.75" customHeight="1">
      <c r="A322" s="3"/>
      <c r="B322" s="3"/>
      <c r="E322" s="152"/>
    </row>
    <row r="323" ht="12.75" customHeight="1">
      <c r="A323" s="3"/>
      <c r="B323" s="3"/>
      <c r="E323" s="152"/>
    </row>
    <row r="324" ht="12.75" customHeight="1">
      <c r="A324" s="3"/>
      <c r="B324" s="3"/>
      <c r="E324" s="152"/>
    </row>
    <row r="325" ht="12.75" customHeight="1">
      <c r="A325" s="3"/>
      <c r="B325" s="3"/>
      <c r="E325" s="152"/>
    </row>
    <row r="326" ht="12.75" customHeight="1">
      <c r="A326" s="3"/>
      <c r="B326" s="3"/>
      <c r="E326" s="152"/>
    </row>
    <row r="327" ht="12.75" customHeight="1">
      <c r="A327" s="3"/>
      <c r="B327" s="3"/>
      <c r="E327" s="152"/>
    </row>
    <row r="328" ht="12.75" customHeight="1">
      <c r="A328" s="3"/>
      <c r="B328" s="3"/>
      <c r="E328" s="152"/>
    </row>
    <row r="329" ht="12.75" customHeight="1">
      <c r="A329" s="3"/>
      <c r="B329" s="3"/>
      <c r="E329" s="152"/>
    </row>
    <row r="330" ht="12.75" customHeight="1">
      <c r="A330" s="3"/>
      <c r="B330" s="3"/>
      <c r="E330" s="152"/>
    </row>
    <row r="331" ht="12.75" customHeight="1">
      <c r="A331" s="3"/>
      <c r="B331" s="3"/>
      <c r="E331" s="152"/>
    </row>
    <row r="332" ht="12.75" customHeight="1">
      <c r="A332" s="3"/>
      <c r="B332" s="3"/>
      <c r="E332" s="152"/>
    </row>
    <row r="333" ht="12.75" customHeight="1">
      <c r="A333" s="3"/>
      <c r="B333" s="3"/>
      <c r="E333" s="152"/>
    </row>
    <row r="334" ht="12.75" customHeight="1">
      <c r="A334" s="3"/>
      <c r="B334" s="3"/>
      <c r="E334" s="152"/>
    </row>
    <row r="335" ht="12.75" customHeight="1">
      <c r="A335" s="3"/>
      <c r="B335" s="3"/>
      <c r="E335" s="152"/>
    </row>
    <row r="336" ht="12.75" customHeight="1">
      <c r="A336" s="3"/>
      <c r="B336" s="3"/>
      <c r="E336" s="152"/>
    </row>
    <row r="337" ht="12.75" customHeight="1">
      <c r="A337" s="3"/>
      <c r="B337" s="3"/>
      <c r="E337" s="152"/>
    </row>
    <row r="338" ht="12.75" customHeight="1">
      <c r="A338" s="3"/>
      <c r="B338" s="3"/>
      <c r="E338" s="152"/>
    </row>
    <row r="339" ht="12.75" customHeight="1">
      <c r="A339" s="3"/>
      <c r="B339" s="3"/>
      <c r="E339" s="152"/>
    </row>
    <row r="340" ht="12.75" customHeight="1">
      <c r="A340" s="3"/>
      <c r="B340" s="3"/>
      <c r="E340" s="152"/>
    </row>
    <row r="341" ht="12.75" customHeight="1">
      <c r="A341" s="3"/>
      <c r="B341" s="3"/>
      <c r="E341" s="152"/>
    </row>
    <row r="342" ht="12.75" customHeight="1">
      <c r="A342" s="3"/>
      <c r="B342" s="3"/>
      <c r="E342" s="152"/>
    </row>
    <row r="343" ht="12.75" customHeight="1">
      <c r="A343" s="3"/>
      <c r="B343" s="3"/>
      <c r="E343" s="152"/>
    </row>
    <row r="344" ht="12.75" customHeight="1">
      <c r="A344" s="3"/>
      <c r="B344" s="3"/>
      <c r="E344" s="152"/>
    </row>
    <row r="345" ht="12.75" customHeight="1">
      <c r="A345" s="3"/>
      <c r="B345" s="3"/>
      <c r="E345" s="152"/>
    </row>
    <row r="346" ht="12.75" customHeight="1">
      <c r="A346" s="3"/>
      <c r="B346" s="3"/>
      <c r="E346" s="152"/>
    </row>
    <row r="347" ht="12.75" customHeight="1">
      <c r="A347" s="3"/>
      <c r="B347" s="3"/>
      <c r="E347" s="152"/>
    </row>
    <row r="348" ht="12.75" customHeight="1">
      <c r="A348" s="3"/>
      <c r="B348" s="3"/>
      <c r="E348" s="152"/>
    </row>
    <row r="349" ht="12.75" customHeight="1">
      <c r="A349" s="3"/>
      <c r="B349" s="3"/>
      <c r="E349" s="152"/>
    </row>
    <row r="350" ht="12.75" customHeight="1">
      <c r="A350" s="3"/>
      <c r="B350" s="3"/>
      <c r="E350" s="152"/>
    </row>
    <row r="351" ht="12.75" customHeight="1">
      <c r="A351" s="3"/>
      <c r="B351" s="3"/>
      <c r="E351" s="152"/>
    </row>
    <row r="352" ht="12.75" customHeight="1">
      <c r="A352" s="3"/>
      <c r="B352" s="3"/>
      <c r="E352" s="152"/>
    </row>
    <row r="353" ht="12.75" customHeight="1">
      <c r="A353" s="3"/>
      <c r="B353" s="3"/>
      <c r="E353" s="152"/>
    </row>
    <row r="354" ht="12.75" customHeight="1">
      <c r="A354" s="3"/>
      <c r="B354" s="3"/>
      <c r="E354" s="152"/>
    </row>
    <row r="355" ht="12.75" customHeight="1">
      <c r="A355" s="3"/>
      <c r="B355" s="3"/>
      <c r="E355" s="152"/>
    </row>
    <row r="356" ht="12.75" customHeight="1">
      <c r="A356" s="3"/>
      <c r="B356" s="3"/>
      <c r="E356" s="152"/>
    </row>
    <row r="357" ht="12.75" customHeight="1">
      <c r="A357" s="3"/>
      <c r="B357" s="3"/>
      <c r="E357" s="152"/>
    </row>
    <row r="358" ht="12.75" customHeight="1">
      <c r="A358" s="3"/>
      <c r="B358" s="3"/>
      <c r="E358" s="152"/>
    </row>
    <row r="359" ht="12.75" customHeight="1">
      <c r="A359" s="3"/>
      <c r="B359" s="3"/>
      <c r="E359" s="152"/>
    </row>
    <row r="360" ht="12.75" customHeight="1">
      <c r="A360" s="3"/>
      <c r="B360" s="3"/>
      <c r="E360" s="152"/>
    </row>
    <row r="361" ht="12.75" customHeight="1">
      <c r="A361" s="3"/>
      <c r="B361" s="3"/>
      <c r="E361" s="152"/>
    </row>
    <row r="362" ht="12.75" customHeight="1">
      <c r="A362" s="3"/>
      <c r="B362" s="3"/>
      <c r="E362" s="152"/>
    </row>
    <row r="363" ht="12.75" customHeight="1">
      <c r="A363" s="3"/>
      <c r="B363" s="3"/>
      <c r="E363" s="152"/>
    </row>
    <row r="364" ht="12.75" customHeight="1">
      <c r="A364" s="3"/>
      <c r="B364" s="3"/>
      <c r="E364" s="152"/>
    </row>
    <row r="365" ht="12.75" customHeight="1">
      <c r="A365" s="3"/>
      <c r="B365" s="3"/>
      <c r="E365" s="152"/>
    </row>
    <row r="366" ht="12.75" customHeight="1">
      <c r="A366" s="3"/>
      <c r="B366" s="3"/>
      <c r="E366" s="152"/>
    </row>
    <row r="367" ht="12.75" customHeight="1">
      <c r="A367" s="3"/>
      <c r="B367" s="3"/>
      <c r="E367" s="152"/>
    </row>
    <row r="368" ht="12.75" customHeight="1">
      <c r="A368" s="3"/>
      <c r="B368" s="3"/>
      <c r="E368" s="152"/>
    </row>
    <row r="369" ht="12.75" customHeight="1">
      <c r="A369" s="3"/>
      <c r="B369" s="3"/>
      <c r="E369" s="152"/>
    </row>
    <row r="370" ht="12.75" customHeight="1">
      <c r="A370" s="3"/>
      <c r="B370" s="3"/>
      <c r="E370" s="152"/>
    </row>
    <row r="371" ht="12.75" customHeight="1">
      <c r="A371" s="3"/>
      <c r="B371" s="3"/>
      <c r="E371" s="152"/>
    </row>
    <row r="372" ht="12.75" customHeight="1">
      <c r="A372" s="3"/>
      <c r="B372" s="3"/>
      <c r="E372" s="152"/>
    </row>
    <row r="373" ht="12.75" customHeight="1">
      <c r="A373" s="3"/>
      <c r="B373" s="3"/>
      <c r="E373" s="152"/>
    </row>
    <row r="374" ht="12.75" customHeight="1">
      <c r="A374" s="3"/>
      <c r="B374" s="3"/>
      <c r="E374" s="152"/>
    </row>
    <row r="375" ht="12.75" customHeight="1">
      <c r="A375" s="3"/>
      <c r="B375" s="3"/>
      <c r="E375" s="152"/>
    </row>
    <row r="376" ht="12.75" customHeight="1">
      <c r="A376" s="3"/>
      <c r="B376" s="3"/>
      <c r="E376" s="152"/>
    </row>
    <row r="377" ht="12.75" customHeight="1">
      <c r="A377" s="3"/>
      <c r="B377" s="3"/>
      <c r="E377" s="152"/>
    </row>
    <row r="378" ht="12.75" customHeight="1">
      <c r="A378" s="3"/>
      <c r="B378" s="3"/>
      <c r="E378" s="152"/>
    </row>
    <row r="379" ht="12.75" customHeight="1">
      <c r="A379" s="3"/>
      <c r="B379" s="3"/>
      <c r="E379" s="152"/>
    </row>
    <row r="380" ht="12.75" customHeight="1">
      <c r="A380" s="3"/>
      <c r="B380" s="3"/>
      <c r="E380" s="152"/>
    </row>
    <row r="381" ht="12.75" customHeight="1">
      <c r="A381" s="3"/>
      <c r="B381" s="3"/>
      <c r="E381" s="152"/>
    </row>
    <row r="382" ht="12.75" customHeight="1">
      <c r="A382" s="3"/>
      <c r="B382" s="3"/>
      <c r="E382" s="152"/>
    </row>
    <row r="383" ht="12.75" customHeight="1">
      <c r="A383" s="3"/>
      <c r="B383" s="3"/>
      <c r="E383" s="152"/>
    </row>
    <row r="384" ht="12.75" customHeight="1">
      <c r="A384" s="3"/>
      <c r="B384" s="3"/>
      <c r="E384" s="152"/>
    </row>
    <row r="385" ht="12.75" customHeight="1">
      <c r="A385" s="3"/>
      <c r="B385" s="3"/>
      <c r="E385" s="152"/>
    </row>
    <row r="386" ht="12.75" customHeight="1">
      <c r="A386" s="3"/>
      <c r="B386" s="3"/>
      <c r="E386" s="152"/>
    </row>
    <row r="387" ht="12.75" customHeight="1">
      <c r="A387" s="3"/>
      <c r="B387" s="3"/>
      <c r="E387" s="152"/>
    </row>
    <row r="388" ht="12.75" customHeight="1">
      <c r="A388" s="3"/>
      <c r="B388" s="3"/>
      <c r="E388" s="152"/>
    </row>
    <row r="389" ht="12.75" customHeight="1">
      <c r="A389" s="3"/>
      <c r="B389" s="3"/>
      <c r="E389" s="152"/>
    </row>
    <row r="390" ht="12.75" customHeight="1">
      <c r="A390" s="3"/>
      <c r="B390" s="3"/>
      <c r="E390" s="152"/>
    </row>
    <row r="391" ht="12.75" customHeight="1">
      <c r="A391" s="3"/>
      <c r="B391" s="3"/>
      <c r="E391" s="152"/>
    </row>
    <row r="392" ht="12.75" customHeight="1">
      <c r="A392" s="3"/>
      <c r="B392" s="3"/>
      <c r="E392" s="152"/>
    </row>
    <row r="393" ht="12.75" customHeight="1">
      <c r="A393" s="3"/>
      <c r="B393" s="3"/>
      <c r="E393" s="152"/>
    </row>
    <row r="394" ht="12.75" customHeight="1">
      <c r="A394" s="3"/>
      <c r="B394" s="3"/>
      <c r="E394" s="152"/>
    </row>
    <row r="395" ht="12.75" customHeight="1">
      <c r="A395" s="3"/>
      <c r="B395" s="3"/>
      <c r="E395" s="152"/>
    </row>
    <row r="396" ht="12.75" customHeight="1">
      <c r="A396" s="3"/>
      <c r="B396" s="3"/>
      <c r="E396" s="152"/>
    </row>
    <row r="397" ht="12.75" customHeight="1">
      <c r="A397" s="3"/>
      <c r="B397" s="3"/>
      <c r="E397" s="152"/>
    </row>
    <row r="398" ht="12.75" customHeight="1">
      <c r="A398" s="3"/>
      <c r="B398" s="3"/>
      <c r="E398" s="152"/>
    </row>
    <row r="399" ht="12.75" customHeight="1">
      <c r="A399" s="3"/>
      <c r="B399" s="3"/>
      <c r="E399" s="152"/>
    </row>
    <row r="400" ht="12.75" customHeight="1">
      <c r="A400" s="3"/>
      <c r="B400" s="3"/>
      <c r="E400" s="152"/>
    </row>
    <row r="401" ht="12.75" customHeight="1">
      <c r="A401" s="3"/>
      <c r="B401" s="3"/>
      <c r="E401" s="152"/>
    </row>
    <row r="402" ht="12.75" customHeight="1">
      <c r="A402" s="3"/>
      <c r="B402" s="3"/>
      <c r="E402" s="152"/>
    </row>
    <row r="403" ht="12.75" customHeight="1">
      <c r="A403" s="3"/>
      <c r="B403" s="3"/>
      <c r="E403" s="152"/>
    </row>
    <row r="404" ht="12.75" customHeight="1">
      <c r="A404" s="3"/>
      <c r="B404" s="3"/>
      <c r="E404" s="152"/>
    </row>
    <row r="405" ht="12.75" customHeight="1">
      <c r="A405" s="3"/>
      <c r="B405" s="3"/>
      <c r="E405" s="152"/>
    </row>
    <row r="406" ht="12.75" customHeight="1">
      <c r="A406" s="3"/>
      <c r="B406" s="3"/>
      <c r="E406" s="152"/>
    </row>
    <row r="407" ht="12.75" customHeight="1">
      <c r="A407" s="3"/>
      <c r="B407" s="3"/>
      <c r="E407" s="152"/>
    </row>
    <row r="408" ht="12.75" customHeight="1">
      <c r="A408" s="3"/>
      <c r="B408" s="3"/>
      <c r="E408" s="152"/>
    </row>
    <row r="409" ht="12.75" customHeight="1">
      <c r="A409" s="3"/>
      <c r="B409" s="3"/>
      <c r="E409" s="152"/>
    </row>
    <row r="410" ht="12.75" customHeight="1">
      <c r="A410" s="3"/>
      <c r="B410" s="3"/>
      <c r="E410" s="152"/>
    </row>
    <row r="411" ht="12.75" customHeight="1">
      <c r="A411" s="3"/>
      <c r="B411" s="3"/>
      <c r="E411" s="152"/>
    </row>
    <row r="412" ht="12.75" customHeight="1">
      <c r="A412" s="3"/>
      <c r="B412" s="3"/>
      <c r="E412" s="152"/>
    </row>
    <row r="413" ht="12.75" customHeight="1">
      <c r="A413" s="3"/>
      <c r="B413" s="3"/>
      <c r="E413" s="152"/>
    </row>
    <row r="414" ht="12.75" customHeight="1">
      <c r="A414" s="3"/>
      <c r="B414" s="3"/>
      <c r="E414" s="152"/>
    </row>
    <row r="415" ht="12.75" customHeight="1">
      <c r="A415" s="3"/>
      <c r="B415" s="3"/>
      <c r="E415" s="152"/>
    </row>
    <row r="416" ht="12.75" customHeight="1">
      <c r="A416" s="3"/>
      <c r="B416" s="3"/>
      <c r="E416" s="152"/>
    </row>
    <row r="417" ht="12.75" customHeight="1">
      <c r="A417" s="3"/>
      <c r="B417" s="3"/>
      <c r="E417" s="152"/>
    </row>
    <row r="418" ht="12.75" customHeight="1">
      <c r="A418" s="3"/>
      <c r="B418" s="3"/>
      <c r="E418" s="152"/>
    </row>
    <row r="419" ht="12.75" customHeight="1">
      <c r="A419" s="3"/>
      <c r="B419" s="3"/>
      <c r="E419" s="152"/>
    </row>
    <row r="420" ht="12.75" customHeight="1">
      <c r="A420" s="3"/>
      <c r="B420" s="3"/>
      <c r="E420" s="152"/>
    </row>
    <row r="421" ht="12.75" customHeight="1">
      <c r="A421" s="3"/>
      <c r="B421" s="3"/>
      <c r="E421" s="152"/>
    </row>
    <row r="422" ht="12.75" customHeight="1">
      <c r="A422" s="3"/>
      <c r="B422" s="3"/>
      <c r="E422" s="152"/>
    </row>
    <row r="423" ht="12.75" customHeight="1">
      <c r="A423" s="3"/>
      <c r="B423" s="3"/>
      <c r="E423" s="152"/>
    </row>
    <row r="424" ht="12.75" customHeight="1">
      <c r="A424" s="3"/>
      <c r="B424" s="3"/>
      <c r="E424" s="152"/>
    </row>
    <row r="425" ht="12.75" customHeight="1">
      <c r="A425" s="3"/>
      <c r="B425" s="3"/>
      <c r="E425" s="152"/>
    </row>
    <row r="426" ht="12.75" customHeight="1">
      <c r="A426" s="3"/>
      <c r="B426" s="3"/>
      <c r="E426" s="152"/>
    </row>
    <row r="427" ht="12.75" customHeight="1">
      <c r="A427" s="3"/>
      <c r="B427" s="3"/>
      <c r="E427" s="152"/>
    </row>
    <row r="428" ht="12.75" customHeight="1">
      <c r="A428" s="3"/>
      <c r="B428" s="3"/>
      <c r="E428" s="152"/>
    </row>
    <row r="429" ht="12.75" customHeight="1">
      <c r="A429" s="3"/>
      <c r="B429" s="3"/>
      <c r="E429" s="152"/>
    </row>
    <row r="430" ht="12.75" customHeight="1">
      <c r="A430" s="3"/>
      <c r="B430" s="3"/>
      <c r="E430" s="152"/>
    </row>
    <row r="431" ht="12.75" customHeight="1">
      <c r="A431" s="3"/>
      <c r="B431" s="3"/>
      <c r="E431" s="152"/>
    </row>
    <row r="432" ht="12.75" customHeight="1">
      <c r="A432" s="3"/>
      <c r="B432" s="3"/>
      <c r="E432" s="152"/>
    </row>
    <row r="433" ht="12.75" customHeight="1">
      <c r="A433" s="3"/>
      <c r="B433" s="3"/>
      <c r="E433" s="152"/>
    </row>
    <row r="434" ht="12.75" customHeight="1">
      <c r="A434" s="3"/>
      <c r="B434" s="3"/>
      <c r="E434" s="152"/>
    </row>
    <row r="435" ht="12.75" customHeight="1">
      <c r="A435" s="3"/>
      <c r="B435" s="3"/>
      <c r="E435" s="152"/>
    </row>
    <row r="436" ht="12.75" customHeight="1">
      <c r="A436" s="3"/>
      <c r="B436" s="3"/>
      <c r="E436" s="152"/>
    </row>
    <row r="437" ht="12.75" customHeight="1">
      <c r="A437" s="3"/>
      <c r="B437" s="3"/>
      <c r="E437" s="152"/>
    </row>
    <row r="438" ht="12.75" customHeight="1">
      <c r="A438" s="3"/>
      <c r="B438" s="3"/>
      <c r="E438" s="152"/>
    </row>
    <row r="439" ht="12.75" customHeight="1">
      <c r="A439" s="3"/>
      <c r="B439" s="3"/>
      <c r="E439" s="152"/>
    </row>
    <row r="440" ht="12.75" customHeight="1">
      <c r="A440" s="3"/>
      <c r="B440" s="3"/>
      <c r="E440" s="152"/>
    </row>
    <row r="441" ht="12.75" customHeight="1">
      <c r="A441" s="3"/>
      <c r="B441" s="3"/>
      <c r="E441" s="152"/>
    </row>
    <row r="442" ht="12.75" customHeight="1">
      <c r="A442" s="3"/>
      <c r="B442" s="3"/>
      <c r="E442" s="152"/>
    </row>
    <row r="443" ht="12.75" customHeight="1">
      <c r="A443" s="3"/>
      <c r="B443" s="3"/>
      <c r="E443" s="152"/>
    </row>
    <row r="444" ht="12.75" customHeight="1">
      <c r="A444" s="3"/>
      <c r="B444" s="3"/>
      <c r="E444" s="152"/>
    </row>
    <row r="445" ht="12.75" customHeight="1">
      <c r="A445" s="3"/>
      <c r="B445" s="3"/>
      <c r="E445" s="152"/>
    </row>
    <row r="446" ht="12.75" customHeight="1">
      <c r="A446" s="3"/>
      <c r="B446" s="3"/>
      <c r="E446" s="152"/>
    </row>
    <row r="447" ht="12.75" customHeight="1">
      <c r="A447" s="3"/>
      <c r="B447" s="3"/>
      <c r="E447" s="152"/>
    </row>
    <row r="448" ht="12.75" customHeight="1">
      <c r="A448" s="3"/>
      <c r="B448" s="3"/>
      <c r="E448" s="152"/>
    </row>
    <row r="449" ht="12.75" customHeight="1">
      <c r="A449" s="3"/>
      <c r="B449" s="3"/>
      <c r="E449" s="152"/>
    </row>
    <row r="450" ht="12.75" customHeight="1">
      <c r="A450" s="3"/>
      <c r="B450" s="3"/>
      <c r="E450" s="152"/>
    </row>
    <row r="451" ht="12.75" customHeight="1">
      <c r="A451" s="3"/>
      <c r="B451" s="3"/>
      <c r="E451" s="152"/>
    </row>
    <row r="452" ht="12.75" customHeight="1">
      <c r="A452" s="3"/>
      <c r="B452" s="3"/>
      <c r="E452" s="152"/>
    </row>
    <row r="453" ht="12.75" customHeight="1">
      <c r="A453" s="3"/>
      <c r="B453" s="3"/>
      <c r="E453" s="152"/>
    </row>
    <row r="454" ht="12.75" customHeight="1">
      <c r="A454" s="3"/>
      <c r="B454" s="3"/>
      <c r="E454" s="152"/>
    </row>
    <row r="455" ht="12.75" customHeight="1">
      <c r="A455" s="3"/>
      <c r="B455" s="3"/>
      <c r="E455" s="152"/>
    </row>
    <row r="456" ht="12.75" customHeight="1">
      <c r="A456" s="3"/>
      <c r="B456" s="3"/>
      <c r="E456" s="152"/>
    </row>
    <row r="457" ht="12.75" customHeight="1">
      <c r="A457" s="3"/>
      <c r="B457" s="3"/>
      <c r="E457" s="152"/>
    </row>
    <row r="458" ht="12.75" customHeight="1">
      <c r="A458" s="3"/>
      <c r="B458" s="3"/>
      <c r="E458" s="152"/>
    </row>
    <row r="459" ht="12.75" customHeight="1">
      <c r="A459" s="3"/>
      <c r="B459" s="3"/>
      <c r="E459" s="152"/>
    </row>
    <row r="460" ht="12.75" customHeight="1">
      <c r="A460" s="3"/>
      <c r="B460" s="3"/>
      <c r="E460" s="152"/>
    </row>
    <row r="461" ht="12.75" customHeight="1">
      <c r="A461" s="3"/>
      <c r="B461" s="3"/>
      <c r="E461" s="152"/>
    </row>
    <row r="462" ht="12.75" customHeight="1">
      <c r="A462" s="3"/>
      <c r="B462" s="3"/>
      <c r="E462" s="152"/>
    </row>
    <row r="463" ht="12.75" customHeight="1">
      <c r="A463" s="3"/>
      <c r="B463" s="3"/>
      <c r="E463" s="152"/>
    </row>
    <row r="464" ht="12.75" customHeight="1">
      <c r="A464" s="3"/>
      <c r="B464" s="3"/>
      <c r="E464" s="152"/>
    </row>
    <row r="465" ht="12.75" customHeight="1">
      <c r="A465" s="3"/>
      <c r="B465" s="3"/>
      <c r="E465" s="152"/>
    </row>
    <row r="466" ht="12.75" customHeight="1">
      <c r="A466" s="3"/>
      <c r="B466" s="3"/>
      <c r="E466" s="152"/>
    </row>
    <row r="467" ht="12.75" customHeight="1">
      <c r="A467" s="3"/>
      <c r="B467" s="3"/>
      <c r="E467" s="152"/>
    </row>
    <row r="468" ht="12.75" customHeight="1">
      <c r="A468" s="3"/>
      <c r="B468" s="3"/>
      <c r="E468" s="152"/>
    </row>
    <row r="469" ht="12.75" customHeight="1">
      <c r="A469" s="3"/>
      <c r="B469" s="3"/>
      <c r="E469" s="152"/>
    </row>
    <row r="470" ht="12.75" customHeight="1">
      <c r="A470" s="3"/>
      <c r="B470" s="3"/>
      <c r="E470" s="152"/>
    </row>
    <row r="471" ht="12.75" customHeight="1">
      <c r="A471" s="3"/>
      <c r="B471" s="3"/>
      <c r="E471" s="152"/>
    </row>
    <row r="472" ht="12.75" customHeight="1">
      <c r="A472" s="3"/>
      <c r="B472" s="3"/>
      <c r="E472" s="152"/>
    </row>
    <row r="473" ht="12.75" customHeight="1">
      <c r="A473" s="3"/>
      <c r="B473" s="3"/>
      <c r="E473" s="152"/>
    </row>
    <row r="474" ht="12.75" customHeight="1">
      <c r="A474" s="3"/>
      <c r="B474" s="3"/>
      <c r="E474" s="152"/>
    </row>
    <row r="475" ht="12.75" customHeight="1">
      <c r="A475" s="3"/>
      <c r="B475" s="3"/>
      <c r="E475" s="152"/>
    </row>
    <row r="476" ht="12.75" customHeight="1">
      <c r="A476" s="3"/>
      <c r="B476" s="3"/>
      <c r="E476" s="152"/>
    </row>
    <row r="477" ht="12.75" customHeight="1">
      <c r="A477" s="3"/>
      <c r="B477" s="3"/>
      <c r="E477" s="152"/>
    </row>
    <row r="478" ht="12.75" customHeight="1">
      <c r="A478" s="3"/>
      <c r="B478" s="3"/>
      <c r="E478" s="152"/>
    </row>
    <row r="479" ht="12.75" customHeight="1">
      <c r="A479" s="3"/>
      <c r="B479" s="3"/>
      <c r="E479" s="152"/>
    </row>
    <row r="480" ht="12.75" customHeight="1">
      <c r="A480" s="3"/>
      <c r="B480" s="3"/>
      <c r="E480" s="152"/>
    </row>
    <row r="481" ht="12.75" customHeight="1">
      <c r="A481" s="3"/>
      <c r="B481" s="3"/>
      <c r="E481" s="152"/>
    </row>
    <row r="482" ht="12.75" customHeight="1">
      <c r="A482" s="3"/>
      <c r="B482" s="3"/>
      <c r="E482" s="152"/>
    </row>
    <row r="483" ht="12.75" customHeight="1">
      <c r="A483" s="3"/>
      <c r="B483" s="3"/>
      <c r="E483" s="152"/>
    </row>
    <row r="484" ht="12.75" customHeight="1">
      <c r="A484" s="3"/>
      <c r="B484" s="3"/>
      <c r="E484" s="152"/>
    </row>
    <row r="485" ht="12.75" customHeight="1">
      <c r="A485" s="3"/>
      <c r="B485" s="3"/>
      <c r="E485" s="152"/>
    </row>
    <row r="486" ht="12.75" customHeight="1">
      <c r="A486" s="3"/>
      <c r="B486" s="3"/>
      <c r="E486" s="152"/>
    </row>
    <row r="487" ht="12.75" customHeight="1">
      <c r="A487" s="3"/>
      <c r="B487" s="3"/>
      <c r="E487" s="152"/>
    </row>
    <row r="488" ht="12.75" customHeight="1">
      <c r="A488" s="3"/>
      <c r="B488" s="3"/>
      <c r="E488" s="152"/>
    </row>
    <row r="489" ht="12.75" customHeight="1">
      <c r="A489" s="3"/>
      <c r="B489" s="3"/>
      <c r="E489" s="152"/>
    </row>
    <row r="490" ht="12.75" customHeight="1">
      <c r="A490" s="3"/>
      <c r="B490" s="3"/>
      <c r="E490" s="152"/>
    </row>
    <row r="491" ht="12.75" customHeight="1">
      <c r="A491" s="3"/>
      <c r="B491" s="3"/>
      <c r="E491" s="152"/>
    </row>
    <row r="492" ht="12.75" customHeight="1">
      <c r="A492" s="3"/>
      <c r="B492" s="3"/>
      <c r="E492" s="152"/>
    </row>
    <row r="493" ht="12.75" customHeight="1">
      <c r="A493" s="3"/>
      <c r="B493" s="3"/>
      <c r="E493" s="152"/>
    </row>
    <row r="494" ht="12.75" customHeight="1">
      <c r="A494" s="3"/>
      <c r="B494" s="3"/>
      <c r="E494" s="152"/>
    </row>
    <row r="495" ht="12.75" customHeight="1">
      <c r="A495" s="3"/>
      <c r="B495" s="3"/>
      <c r="E495" s="152"/>
    </row>
    <row r="496" ht="12.75" customHeight="1">
      <c r="A496" s="3"/>
      <c r="B496" s="3"/>
      <c r="E496" s="152"/>
    </row>
    <row r="497" ht="12.75" customHeight="1">
      <c r="A497" s="3"/>
      <c r="B497" s="3"/>
      <c r="E497" s="152"/>
    </row>
    <row r="498" ht="12.75" customHeight="1">
      <c r="A498" s="3"/>
      <c r="B498" s="3"/>
      <c r="E498" s="152"/>
    </row>
    <row r="499" ht="12.75" customHeight="1">
      <c r="A499" s="3"/>
      <c r="B499" s="3"/>
      <c r="E499" s="152"/>
    </row>
    <row r="500" ht="12.75" customHeight="1">
      <c r="A500" s="3"/>
      <c r="B500" s="3"/>
      <c r="E500" s="152"/>
    </row>
    <row r="501" ht="12.75" customHeight="1">
      <c r="A501" s="3"/>
      <c r="B501" s="3"/>
      <c r="E501" s="152"/>
    </row>
    <row r="502" ht="12.75" customHeight="1">
      <c r="A502" s="3"/>
      <c r="B502" s="3"/>
      <c r="E502" s="152"/>
    </row>
    <row r="503" ht="12.75" customHeight="1">
      <c r="A503" s="3"/>
      <c r="B503" s="3"/>
      <c r="E503" s="152"/>
    </row>
    <row r="504" ht="12.75" customHeight="1">
      <c r="A504" s="3"/>
      <c r="B504" s="3"/>
      <c r="E504" s="152"/>
    </row>
    <row r="505" ht="12.75" customHeight="1">
      <c r="A505" s="3"/>
      <c r="B505" s="3"/>
      <c r="E505" s="152"/>
    </row>
    <row r="506" ht="12.75" customHeight="1">
      <c r="A506" s="3"/>
      <c r="B506" s="3"/>
      <c r="E506" s="152"/>
    </row>
    <row r="507" ht="12.75" customHeight="1">
      <c r="A507" s="3"/>
      <c r="B507" s="3"/>
      <c r="E507" s="152"/>
    </row>
    <row r="508" ht="12.75" customHeight="1">
      <c r="A508" s="3"/>
      <c r="B508" s="3"/>
      <c r="E508" s="152"/>
    </row>
    <row r="509" ht="12.75" customHeight="1">
      <c r="A509" s="3"/>
      <c r="B509" s="3"/>
      <c r="E509" s="152"/>
    </row>
    <row r="510" ht="12.75" customHeight="1">
      <c r="A510" s="3"/>
      <c r="B510" s="3"/>
      <c r="E510" s="152"/>
    </row>
    <row r="511" ht="12.75" customHeight="1">
      <c r="A511" s="3"/>
      <c r="B511" s="3"/>
      <c r="E511" s="152"/>
    </row>
    <row r="512" ht="12.75" customHeight="1">
      <c r="A512" s="3"/>
      <c r="B512" s="3"/>
      <c r="E512" s="152"/>
    </row>
    <row r="513" ht="12.75" customHeight="1">
      <c r="A513" s="3"/>
      <c r="B513" s="3"/>
      <c r="E513" s="152"/>
    </row>
    <row r="514" ht="12.75" customHeight="1">
      <c r="A514" s="3"/>
      <c r="B514" s="3"/>
      <c r="E514" s="152"/>
    </row>
    <row r="515" ht="12.75" customHeight="1">
      <c r="A515" s="3"/>
      <c r="B515" s="3"/>
      <c r="E515" s="152"/>
    </row>
    <row r="516" ht="12.75" customHeight="1">
      <c r="A516" s="3"/>
      <c r="B516" s="3"/>
      <c r="E516" s="152"/>
    </row>
    <row r="517" ht="12.75" customHeight="1">
      <c r="A517" s="3"/>
      <c r="B517" s="3"/>
      <c r="E517" s="152"/>
    </row>
    <row r="518" ht="12.75" customHeight="1">
      <c r="A518" s="3"/>
      <c r="B518" s="3"/>
      <c r="E518" s="152"/>
    </row>
    <row r="519" ht="12.75" customHeight="1">
      <c r="A519" s="3"/>
      <c r="B519" s="3"/>
      <c r="E519" s="152"/>
    </row>
    <row r="520" ht="12.75" customHeight="1">
      <c r="A520" s="3"/>
      <c r="B520" s="3"/>
      <c r="E520" s="152"/>
    </row>
    <row r="521" ht="12.75" customHeight="1">
      <c r="A521" s="3"/>
      <c r="B521" s="3"/>
      <c r="E521" s="152"/>
    </row>
    <row r="522" ht="12.75" customHeight="1">
      <c r="A522" s="3"/>
      <c r="B522" s="3"/>
      <c r="E522" s="152"/>
    </row>
    <row r="523" ht="12.75" customHeight="1">
      <c r="A523" s="3"/>
      <c r="B523" s="3"/>
      <c r="E523" s="152"/>
    </row>
    <row r="524" ht="12.75" customHeight="1">
      <c r="A524" s="3"/>
      <c r="B524" s="3"/>
      <c r="E524" s="152"/>
    </row>
    <row r="525" ht="12.75" customHeight="1">
      <c r="A525" s="3"/>
      <c r="B525" s="3"/>
      <c r="E525" s="152"/>
    </row>
    <row r="526" ht="12.75" customHeight="1">
      <c r="A526" s="3"/>
      <c r="B526" s="3"/>
      <c r="E526" s="152"/>
    </row>
    <row r="527" ht="12.75" customHeight="1">
      <c r="A527" s="3"/>
      <c r="B527" s="3"/>
      <c r="E527" s="152"/>
    </row>
    <row r="528" ht="12.75" customHeight="1">
      <c r="A528" s="3"/>
      <c r="B528" s="3"/>
      <c r="E528" s="152"/>
    </row>
    <row r="529" ht="12.75" customHeight="1">
      <c r="A529" s="3"/>
      <c r="B529" s="3"/>
      <c r="E529" s="152"/>
    </row>
    <row r="530" ht="12.75" customHeight="1">
      <c r="A530" s="3"/>
      <c r="B530" s="3"/>
      <c r="E530" s="152"/>
    </row>
    <row r="531" ht="12.75" customHeight="1">
      <c r="A531" s="3"/>
      <c r="B531" s="3"/>
      <c r="E531" s="152"/>
    </row>
    <row r="532" ht="12.75" customHeight="1">
      <c r="A532" s="3"/>
      <c r="B532" s="3"/>
      <c r="E532" s="152"/>
    </row>
    <row r="533" ht="12.75" customHeight="1">
      <c r="A533" s="3"/>
      <c r="B533" s="3"/>
      <c r="E533" s="152"/>
    </row>
    <row r="534" ht="12.75" customHeight="1">
      <c r="A534" s="3"/>
      <c r="B534" s="3"/>
      <c r="E534" s="152"/>
    </row>
    <row r="535" ht="12.75" customHeight="1">
      <c r="A535" s="3"/>
      <c r="B535" s="3"/>
      <c r="E535" s="152"/>
    </row>
    <row r="536" ht="12.75" customHeight="1">
      <c r="A536" s="3"/>
      <c r="B536" s="3"/>
      <c r="E536" s="152"/>
    </row>
    <row r="537" ht="12.75" customHeight="1">
      <c r="A537" s="3"/>
      <c r="B537" s="3"/>
      <c r="E537" s="152"/>
    </row>
    <row r="538" ht="12.75" customHeight="1">
      <c r="A538" s="3"/>
      <c r="B538" s="3"/>
      <c r="E538" s="152"/>
    </row>
    <row r="539" ht="12.75" customHeight="1">
      <c r="A539" s="3"/>
      <c r="B539" s="3"/>
      <c r="E539" s="152"/>
    </row>
    <row r="540" ht="12.75" customHeight="1">
      <c r="A540" s="3"/>
      <c r="B540" s="3"/>
      <c r="E540" s="152"/>
    </row>
    <row r="541" ht="12.75" customHeight="1">
      <c r="A541" s="3"/>
      <c r="B541" s="3"/>
      <c r="E541" s="152"/>
    </row>
    <row r="542" ht="12.75" customHeight="1">
      <c r="A542" s="3"/>
      <c r="B542" s="3"/>
      <c r="E542" s="152"/>
    </row>
    <row r="543" ht="12.75" customHeight="1">
      <c r="A543" s="3"/>
      <c r="B543" s="3"/>
      <c r="E543" s="152"/>
    </row>
    <row r="544" ht="12.75" customHeight="1">
      <c r="A544" s="3"/>
      <c r="B544" s="3"/>
      <c r="E544" s="152"/>
    </row>
    <row r="545" ht="12.75" customHeight="1">
      <c r="A545" s="3"/>
      <c r="B545" s="3"/>
      <c r="E545" s="152"/>
    </row>
    <row r="546" ht="12.75" customHeight="1">
      <c r="A546" s="3"/>
      <c r="B546" s="3"/>
      <c r="E546" s="152"/>
    </row>
    <row r="547" ht="12.75" customHeight="1">
      <c r="A547" s="3"/>
      <c r="B547" s="3"/>
      <c r="E547" s="152"/>
    </row>
    <row r="548" ht="12.75" customHeight="1">
      <c r="A548" s="3"/>
      <c r="B548" s="3"/>
      <c r="E548" s="152"/>
    </row>
    <row r="549" ht="12.75" customHeight="1">
      <c r="A549" s="3"/>
      <c r="B549" s="3"/>
      <c r="E549" s="152"/>
    </row>
    <row r="550" ht="12.75" customHeight="1">
      <c r="A550" s="3"/>
      <c r="B550" s="3"/>
      <c r="E550" s="152"/>
    </row>
    <row r="551" ht="12.75" customHeight="1">
      <c r="A551" s="3"/>
      <c r="B551" s="3"/>
      <c r="E551" s="152"/>
    </row>
    <row r="552" ht="12.75" customHeight="1">
      <c r="A552" s="3"/>
      <c r="B552" s="3"/>
      <c r="E552" s="152"/>
    </row>
    <row r="553" ht="12.75" customHeight="1">
      <c r="A553" s="3"/>
      <c r="B553" s="3"/>
      <c r="E553" s="152"/>
    </row>
    <row r="554" ht="12.75" customHeight="1">
      <c r="A554" s="3"/>
      <c r="B554" s="3"/>
      <c r="E554" s="152"/>
    </row>
    <row r="555" ht="12.75" customHeight="1">
      <c r="A555" s="3"/>
      <c r="B555" s="3"/>
      <c r="E555" s="152"/>
    </row>
    <row r="556" ht="12.75" customHeight="1">
      <c r="A556" s="3"/>
      <c r="B556" s="3"/>
      <c r="E556" s="152"/>
    </row>
    <row r="557" ht="12.75" customHeight="1">
      <c r="A557" s="3"/>
      <c r="B557" s="3"/>
      <c r="E557" s="152"/>
    </row>
    <row r="558" ht="12.75" customHeight="1">
      <c r="A558" s="3"/>
      <c r="B558" s="3"/>
      <c r="E558" s="152"/>
    </row>
    <row r="559" ht="12.75" customHeight="1">
      <c r="A559" s="3"/>
      <c r="B559" s="3"/>
      <c r="E559" s="152"/>
    </row>
    <row r="560" ht="12.75" customHeight="1">
      <c r="A560" s="3"/>
      <c r="B560" s="3"/>
      <c r="E560" s="152"/>
    </row>
    <row r="561" ht="12.75" customHeight="1">
      <c r="A561" s="3"/>
      <c r="B561" s="3"/>
      <c r="E561" s="152"/>
    </row>
    <row r="562" ht="12.75" customHeight="1">
      <c r="A562" s="3"/>
      <c r="B562" s="3"/>
      <c r="E562" s="152"/>
    </row>
    <row r="563" ht="12.75" customHeight="1">
      <c r="A563" s="3"/>
      <c r="B563" s="3"/>
      <c r="E563" s="152"/>
    </row>
    <row r="564" ht="12.75" customHeight="1">
      <c r="A564" s="3"/>
      <c r="B564" s="3"/>
      <c r="E564" s="152"/>
    </row>
    <row r="565" ht="12.75" customHeight="1">
      <c r="A565" s="3"/>
      <c r="B565" s="3"/>
      <c r="E565" s="152"/>
    </row>
    <row r="566" ht="12.75" customHeight="1">
      <c r="A566" s="3"/>
      <c r="B566" s="3"/>
      <c r="E566" s="152"/>
    </row>
    <row r="567" ht="12.75" customHeight="1">
      <c r="A567" s="3"/>
      <c r="B567" s="3"/>
      <c r="E567" s="152"/>
    </row>
    <row r="568" ht="12.75" customHeight="1">
      <c r="A568" s="3"/>
      <c r="B568" s="3"/>
      <c r="E568" s="152"/>
    </row>
    <row r="569" ht="12.75" customHeight="1">
      <c r="A569" s="3"/>
      <c r="B569" s="3"/>
      <c r="E569" s="152"/>
    </row>
    <row r="570" ht="12.75" customHeight="1">
      <c r="A570" s="3"/>
      <c r="B570" s="3"/>
      <c r="E570" s="152"/>
    </row>
    <row r="571" ht="12.75" customHeight="1">
      <c r="A571" s="3"/>
      <c r="B571" s="3"/>
      <c r="E571" s="152"/>
    </row>
    <row r="572" ht="12.75" customHeight="1">
      <c r="A572" s="3"/>
      <c r="B572" s="3"/>
      <c r="E572" s="152"/>
    </row>
    <row r="573" ht="12.75" customHeight="1">
      <c r="A573" s="3"/>
      <c r="B573" s="3"/>
      <c r="E573" s="152"/>
    </row>
    <row r="574" ht="12.75" customHeight="1">
      <c r="A574" s="3"/>
      <c r="B574" s="3"/>
      <c r="E574" s="152"/>
    </row>
    <row r="575" ht="12.75" customHeight="1">
      <c r="A575" s="3"/>
      <c r="B575" s="3"/>
      <c r="E575" s="152"/>
    </row>
    <row r="576" ht="12.75" customHeight="1">
      <c r="A576" s="3"/>
      <c r="B576" s="3"/>
      <c r="E576" s="152"/>
    </row>
    <row r="577" ht="12.75" customHeight="1">
      <c r="A577" s="3"/>
      <c r="B577" s="3"/>
      <c r="E577" s="152"/>
    </row>
    <row r="578" ht="12.75" customHeight="1">
      <c r="A578" s="3"/>
      <c r="B578" s="3"/>
      <c r="E578" s="152"/>
    </row>
    <row r="579" ht="12.75" customHeight="1">
      <c r="A579" s="3"/>
      <c r="B579" s="3"/>
      <c r="E579" s="152"/>
    </row>
    <row r="580" ht="12.75" customHeight="1">
      <c r="A580" s="3"/>
      <c r="B580" s="3"/>
      <c r="E580" s="152"/>
    </row>
    <row r="581" ht="12.75" customHeight="1">
      <c r="A581" s="3"/>
      <c r="B581" s="3"/>
      <c r="E581" s="152"/>
    </row>
    <row r="582" ht="12.75" customHeight="1">
      <c r="A582" s="3"/>
      <c r="B582" s="3"/>
      <c r="E582" s="152"/>
    </row>
    <row r="583" ht="12.75" customHeight="1">
      <c r="A583" s="3"/>
      <c r="B583" s="3"/>
      <c r="E583" s="152"/>
    </row>
    <row r="584" ht="12.75" customHeight="1">
      <c r="A584" s="3"/>
      <c r="B584" s="3"/>
      <c r="E584" s="152"/>
    </row>
    <row r="585" ht="12.75" customHeight="1">
      <c r="A585" s="3"/>
      <c r="B585" s="3"/>
      <c r="E585" s="152"/>
    </row>
    <row r="586" ht="12.75" customHeight="1">
      <c r="A586" s="3"/>
      <c r="B586" s="3"/>
      <c r="E586" s="152"/>
    </row>
    <row r="587" ht="12.75" customHeight="1">
      <c r="A587" s="3"/>
      <c r="B587" s="3"/>
      <c r="E587" s="152"/>
    </row>
    <row r="588" ht="12.75" customHeight="1">
      <c r="A588" s="3"/>
      <c r="B588" s="3"/>
      <c r="E588" s="152"/>
    </row>
    <row r="589" ht="12.75" customHeight="1">
      <c r="A589" s="3"/>
      <c r="B589" s="3"/>
      <c r="E589" s="152"/>
    </row>
    <row r="590" ht="12.75" customHeight="1">
      <c r="A590" s="3"/>
      <c r="B590" s="3"/>
      <c r="E590" s="152"/>
    </row>
    <row r="591" ht="12.75" customHeight="1">
      <c r="A591" s="3"/>
      <c r="B591" s="3"/>
      <c r="E591" s="152"/>
    </row>
    <row r="592" ht="12.75" customHeight="1">
      <c r="A592" s="3"/>
      <c r="B592" s="3"/>
      <c r="E592" s="152"/>
    </row>
    <row r="593" ht="12.75" customHeight="1">
      <c r="A593" s="3"/>
      <c r="B593" s="3"/>
      <c r="E593" s="152"/>
    </row>
    <row r="594" ht="12.75" customHeight="1">
      <c r="A594" s="3"/>
      <c r="B594" s="3"/>
      <c r="E594" s="152"/>
    </row>
    <row r="595" ht="12.75" customHeight="1">
      <c r="A595" s="3"/>
      <c r="B595" s="3"/>
      <c r="E595" s="152"/>
    </row>
    <row r="596" ht="12.75" customHeight="1">
      <c r="A596" s="3"/>
      <c r="B596" s="3"/>
      <c r="E596" s="152"/>
    </row>
    <row r="597" ht="12.75" customHeight="1">
      <c r="A597" s="3"/>
      <c r="B597" s="3"/>
      <c r="E597" s="152"/>
    </row>
    <row r="598" ht="12.75" customHeight="1">
      <c r="A598" s="3"/>
      <c r="B598" s="3"/>
      <c r="E598" s="152"/>
    </row>
    <row r="599" ht="12.75" customHeight="1">
      <c r="A599" s="3"/>
      <c r="B599" s="3"/>
      <c r="E599" s="152"/>
    </row>
    <row r="600" ht="12.75" customHeight="1">
      <c r="A600" s="3"/>
      <c r="B600" s="3"/>
      <c r="E600" s="152"/>
    </row>
    <row r="601" ht="12.75" customHeight="1">
      <c r="A601" s="3"/>
      <c r="B601" s="3"/>
      <c r="E601" s="152"/>
    </row>
    <row r="602" ht="12.75" customHeight="1">
      <c r="A602" s="3"/>
      <c r="B602" s="3"/>
      <c r="E602" s="152"/>
    </row>
    <row r="603" ht="12.75" customHeight="1">
      <c r="A603" s="3"/>
      <c r="B603" s="3"/>
      <c r="E603" s="152"/>
    </row>
    <row r="604" ht="12.75" customHeight="1">
      <c r="A604" s="3"/>
      <c r="B604" s="3"/>
      <c r="E604" s="152"/>
    </row>
    <row r="605" ht="12.75" customHeight="1">
      <c r="A605" s="3"/>
      <c r="B605" s="3"/>
      <c r="E605" s="152"/>
    </row>
    <row r="606" ht="12.75" customHeight="1">
      <c r="A606" s="3"/>
      <c r="B606" s="3"/>
      <c r="E606" s="152"/>
    </row>
    <row r="607" ht="12.75" customHeight="1">
      <c r="A607" s="3"/>
      <c r="B607" s="3"/>
      <c r="E607" s="152"/>
    </row>
    <row r="608" ht="12.75" customHeight="1">
      <c r="A608" s="3"/>
      <c r="B608" s="3"/>
      <c r="E608" s="152"/>
    </row>
    <row r="609" ht="12.75" customHeight="1">
      <c r="A609" s="3"/>
      <c r="B609" s="3"/>
      <c r="E609" s="152"/>
    </row>
    <row r="610" ht="12.75" customHeight="1">
      <c r="A610" s="3"/>
      <c r="B610" s="3"/>
      <c r="E610" s="152"/>
    </row>
    <row r="611" ht="12.75" customHeight="1">
      <c r="A611" s="3"/>
      <c r="B611" s="3"/>
      <c r="E611" s="152"/>
    </row>
    <row r="612" ht="12.75" customHeight="1">
      <c r="A612" s="3"/>
      <c r="B612" s="3"/>
      <c r="E612" s="152"/>
    </row>
    <row r="613" ht="12.75" customHeight="1">
      <c r="A613" s="3"/>
      <c r="B613" s="3"/>
      <c r="E613" s="152"/>
    </row>
    <row r="614" ht="12.75" customHeight="1">
      <c r="A614" s="3"/>
      <c r="B614" s="3"/>
      <c r="E614" s="152"/>
    </row>
    <row r="615" ht="12.75" customHeight="1">
      <c r="A615" s="3"/>
      <c r="B615" s="3"/>
      <c r="E615" s="152"/>
    </row>
    <row r="616" ht="12.75" customHeight="1">
      <c r="A616" s="3"/>
      <c r="B616" s="3"/>
      <c r="E616" s="152"/>
    </row>
    <row r="617" ht="12.75" customHeight="1">
      <c r="A617" s="3"/>
      <c r="B617" s="3"/>
      <c r="E617" s="152"/>
    </row>
    <row r="618" ht="12.75" customHeight="1">
      <c r="A618" s="3"/>
      <c r="B618" s="3"/>
      <c r="E618" s="152"/>
    </row>
    <row r="619" ht="12.75" customHeight="1">
      <c r="A619" s="3"/>
      <c r="B619" s="3"/>
      <c r="E619" s="152"/>
    </row>
    <row r="620" ht="12.75" customHeight="1">
      <c r="A620" s="3"/>
      <c r="B620" s="3"/>
      <c r="E620" s="152"/>
    </row>
    <row r="621" ht="12.75" customHeight="1">
      <c r="A621" s="3"/>
      <c r="B621" s="3"/>
      <c r="E621" s="152"/>
    </row>
    <row r="622" ht="12.75" customHeight="1">
      <c r="A622" s="3"/>
      <c r="B622" s="3"/>
      <c r="E622" s="152"/>
    </row>
    <row r="623" ht="12.75" customHeight="1">
      <c r="A623" s="3"/>
      <c r="B623" s="3"/>
      <c r="E623" s="152"/>
    </row>
    <row r="624" ht="12.75" customHeight="1">
      <c r="A624" s="3"/>
      <c r="B624" s="3"/>
      <c r="E624" s="152"/>
    </row>
    <row r="625" ht="12.75" customHeight="1">
      <c r="A625" s="3"/>
      <c r="B625" s="3"/>
      <c r="E625" s="152"/>
    </row>
    <row r="626" ht="12.75" customHeight="1">
      <c r="A626" s="3"/>
      <c r="B626" s="3"/>
      <c r="E626" s="152"/>
    </row>
    <row r="627" ht="12.75" customHeight="1">
      <c r="A627" s="3"/>
      <c r="B627" s="3"/>
      <c r="E627" s="152"/>
    </row>
    <row r="628" ht="12.75" customHeight="1">
      <c r="A628" s="3"/>
      <c r="B628" s="3"/>
      <c r="E628" s="152"/>
    </row>
    <row r="629" ht="12.75" customHeight="1">
      <c r="A629" s="3"/>
      <c r="B629" s="3"/>
      <c r="E629" s="152"/>
    </row>
    <row r="630" ht="12.75" customHeight="1">
      <c r="A630" s="3"/>
      <c r="B630" s="3"/>
      <c r="E630" s="152"/>
    </row>
    <row r="631" ht="12.75" customHeight="1">
      <c r="A631" s="3"/>
      <c r="B631" s="3"/>
      <c r="E631" s="152"/>
    </row>
    <row r="632" ht="12.75" customHeight="1">
      <c r="A632" s="3"/>
      <c r="B632" s="3"/>
      <c r="E632" s="152"/>
    </row>
    <row r="633" ht="12.75" customHeight="1">
      <c r="A633" s="3"/>
      <c r="B633" s="3"/>
      <c r="E633" s="152"/>
    </row>
    <row r="634" ht="12.75" customHeight="1">
      <c r="A634" s="3"/>
      <c r="B634" s="3"/>
      <c r="E634" s="152"/>
    </row>
    <row r="635" ht="12.75" customHeight="1">
      <c r="A635" s="3"/>
      <c r="B635" s="3"/>
      <c r="E635" s="152"/>
    </row>
    <row r="636" ht="12.75" customHeight="1">
      <c r="A636" s="3"/>
      <c r="B636" s="3"/>
      <c r="E636" s="152"/>
    </row>
    <row r="637" ht="12.75" customHeight="1">
      <c r="A637" s="3"/>
      <c r="B637" s="3"/>
      <c r="E637" s="152"/>
    </row>
    <row r="638" ht="12.75" customHeight="1">
      <c r="A638" s="3"/>
      <c r="B638" s="3"/>
      <c r="E638" s="152"/>
    </row>
    <row r="639" ht="12.75" customHeight="1">
      <c r="A639" s="3"/>
      <c r="B639" s="3"/>
      <c r="E639" s="152"/>
    </row>
    <row r="640" ht="12.75" customHeight="1">
      <c r="A640" s="3"/>
      <c r="B640" s="3"/>
      <c r="E640" s="152"/>
    </row>
    <row r="641" ht="12.75" customHeight="1">
      <c r="A641" s="3"/>
      <c r="B641" s="3"/>
      <c r="E641" s="152"/>
    </row>
    <row r="642" ht="12.75" customHeight="1">
      <c r="A642" s="3"/>
      <c r="B642" s="3"/>
      <c r="E642" s="152"/>
    </row>
    <row r="643" ht="12.75" customHeight="1">
      <c r="A643" s="3"/>
      <c r="B643" s="3"/>
      <c r="E643" s="152"/>
    </row>
    <row r="644" ht="12.75" customHeight="1">
      <c r="A644" s="3"/>
      <c r="B644" s="3"/>
      <c r="E644" s="152"/>
    </row>
    <row r="645" ht="12.75" customHeight="1">
      <c r="A645" s="3"/>
      <c r="B645" s="3"/>
      <c r="E645" s="152"/>
    </row>
    <row r="646" ht="12.75" customHeight="1">
      <c r="A646" s="3"/>
      <c r="B646" s="3"/>
      <c r="E646" s="152"/>
    </row>
    <row r="647" ht="12.75" customHeight="1">
      <c r="A647" s="3"/>
      <c r="B647" s="3"/>
      <c r="E647" s="152"/>
    </row>
    <row r="648" ht="12.75" customHeight="1">
      <c r="A648" s="3"/>
      <c r="B648" s="3"/>
      <c r="E648" s="152"/>
    </row>
    <row r="649" ht="12.75" customHeight="1">
      <c r="A649" s="3"/>
      <c r="B649" s="3"/>
      <c r="E649" s="152"/>
    </row>
    <row r="650" ht="12.75" customHeight="1">
      <c r="A650" s="3"/>
      <c r="B650" s="3"/>
      <c r="E650" s="152"/>
    </row>
    <row r="651" ht="12.75" customHeight="1">
      <c r="A651" s="3"/>
      <c r="B651" s="3"/>
      <c r="E651" s="152"/>
    </row>
    <row r="652" ht="12.75" customHeight="1">
      <c r="A652" s="3"/>
      <c r="B652" s="3"/>
      <c r="E652" s="152"/>
    </row>
    <row r="653" ht="12.75" customHeight="1">
      <c r="A653" s="3"/>
      <c r="B653" s="3"/>
      <c r="E653" s="152"/>
    </row>
    <row r="654" ht="12.75" customHeight="1">
      <c r="A654" s="3"/>
      <c r="B654" s="3"/>
      <c r="E654" s="152"/>
    </row>
    <row r="655" ht="12.75" customHeight="1">
      <c r="A655" s="3"/>
      <c r="B655" s="3"/>
      <c r="E655" s="152"/>
    </row>
    <row r="656" ht="12.75" customHeight="1">
      <c r="A656" s="3"/>
      <c r="B656" s="3"/>
      <c r="E656" s="152"/>
    </row>
    <row r="657" ht="12.75" customHeight="1">
      <c r="A657" s="3"/>
      <c r="B657" s="3"/>
      <c r="E657" s="152"/>
    </row>
    <row r="658" ht="12.75" customHeight="1">
      <c r="A658" s="3"/>
      <c r="B658" s="3"/>
      <c r="E658" s="152"/>
    </row>
    <row r="659" ht="12.75" customHeight="1">
      <c r="A659" s="3"/>
      <c r="B659" s="3"/>
      <c r="E659" s="152"/>
    </row>
    <row r="660" ht="12.75" customHeight="1">
      <c r="A660" s="3"/>
      <c r="B660" s="3"/>
      <c r="E660" s="152"/>
    </row>
    <row r="661" ht="12.75" customHeight="1">
      <c r="A661" s="3"/>
      <c r="B661" s="3"/>
      <c r="E661" s="152"/>
    </row>
    <row r="662" ht="12.75" customHeight="1">
      <c r="A662" s="3"/>
      <c r="B662" s="3"/>
      <c r="E662" s="152"/>
    </row>
    <row r="663" ht="12.75" customHeight="1">
      <c r="A663" s="3"/>
      <c r="B663" s="3"/>
      <c r="E663" s="152"/>
    </row>
    <row r="664" ht="12.75" customHeight="1">
      <c r="A664" s="3"/>
      <c r="B664" s="3"/>
      <c r="E664" s="152"/>
    </row>
    <row r="665" ht="12.75" customHeight="1">
      <c r="A665" s="3"/>
      <c r="B665" s="3"/>
      <c r="E665" s="152"/>
    </row>
    <row r="666" ht="12.75" customHeight="1">
      <c r="A666" s="3"/>
      <c r="B666" s="3"/>
      <c r="E666" s="152"/>
    </row>
    <row r="667" ht="12.75" customHeight="1">
      <c r="A667" s="3"/>
      <c r="B667" s="3"/>
      <c r="E667" s="152"/>
    </row>
    <row r="668" ht="12.75" customHeight="1">
      <c r="A668" s="3"/>
      <c r="B668" s="3"/>
      <c r="E668" s="152"/>
    </row>
    <row r="669" ht="12.75" customHeight="1">
      <c r="A669" s="3"/>
      <c r="B669" s="3"/>
      <c r="E669" s="152"/>
    </row>
    <row r="670" ht="12.75" customHeight="1">
      <c r="A670" s="3"/>
      <c r="B670" s="3"/>
      <c r="E670" s="152"/>
    </row>
    <row r="671" ht="12.75" customHeight="1">
      <c r="A671" s="3"/>
      <c r="B671" s="3"/>
      <c r="E671" s="152"/>
    </row>
    <row r="672" ht="12.75" customHeight="1">
      <c r="A672" s="3"/>
      <c r="B672" s="3"/>
      <c r="E672" s="152"/>
    </row>
    <row r="673" ht="12.75" customHeight="1">
      <c r="A673" s="3"/>
      <c r="B673" s="3"/>
      <c r="E673" s="152"/>
    </row>
    <row r="674" ht="12.75" customHeight="1">
      <c r="A674" s="3"/>
      <c r="B674" s="3"/>
      <c r="E674" s="152"/>
    </row>
    <row r="675" ht="12.75" customHeight="1">
      <c r="A675" s="3"/>
      <c r="B675" s="3"/>
      <c r="E675" s="152"/>
    </row>
    <row r="676" ht="12.75" customHeight="1">
      <c r="A676" s="3"/>
      <c r="B676" s="3"/>
      <c r="E676" s="152"/>
    </row>
    <row r="677" ht="12.75" customHeight="1">
      <c r="A677" s="3"/>
      <c r="B677" s="3"/>
      <c r="E677" s="152"/>
    </row>
    <row r="678" ht="12.75" customHeight="1">
      <c r="A678" s="3"/>
      <c r="B678" s="3"/>
      <c r="E678" s="152"/>
    </row>
    <row r="679" ht="12.75" customHeight="1">
      <c r="A679" s="3"/>
      <c r="B679" s="3"/>
      <c r="E679" s="152"/>
    </row>
    <row r="680" ht="12.75" customHeight="1">
      <c r="A680" s="3"/>
      <c r="B680" s="3"/>
      <c r="E680" s="152"/>
    </row>
    <row r="681" ht="12.75" customHeight="1">
      <c r="A681" s="3"/>
      <c r="B681" s="3"/>
      <c r="E681" s="152"/>
    </row>
    <row r="682" ht="12.75" customHeight="1">
      <c r="A682" s="3"/>
      <c r="B682" s="3"/>
      <c r="E682" s="152"/>
    </row>
    <row r="683" ht="12.75" customHeight="1">
      <c r="A683" s="3"/>
      <c r="B683" s="3"/>
      <c r="E683" s="152"/>
    </row>
    <row r="684" ht="12.75" customHeight="1">
      <c r="A684" s="3"/>
      <c r="B684" s="3"/>
      <c r="E684" s="152"/>
    </row>
    <row r="685" ht="12.75" customHeight="1">
      <c r="A685" s="3"/>
      <c r="B685" s="3"/>
      <c r="E685" s="152"/>
    </row>
    <row r="686" ht="12.75" customHeight="1">
      <c r="A686" s="3"/>
      <c r="B686" s="3"/>
      <c r="E686" s="152"/>
    </row>
    <row r="687" ht="12.75" customHeight="1">
      <c r="A687" s="3"/>
      <c r="B687" s="3"/>
      <c r="E687" s="152"/>
    </row>
    <row r="688" ht="12.75" customHeight="1">
      <c r="A688" s="3"/>
      <c r="B688" s="3"/>
      <c r="E688" s="152"/>
    </row>
    <row r="689" ht="12.75" customHeight="1">
      <c r="A689" s="3"/>
      <c r="B689" s="3"/>
      <c r="E689" s="152"/>
    </row>
    <row r="690" ht="12.75" customHeight="1">
      <c r="A690" s="3"/>
      <c r="B690" s="3"/>
      <c r="E690" s="152"/>
    </row>
    <row r="691" ht="12.75" customHeight="1">
      <c r="A691" s="3"/>
      <c r="B691" s="3"/>
      <c r="E691" s="152"/>
    </row>
    <row r="692" ht="12.75" customHeight="1">
      <c r="A692" s="3"/>
      <c r="B692" s="3"/>
      <c r="E692" s="152"/>
    </row>
    <row r="693" ht="12.75" customHeight="1">
      <c r="A693" s="3"/>
      <c r="B693" s="3"/>
      <c r="E693" s="152"/>
    </row>
    <row r="694" ht="12.75" customHeight="1">
      <c r="A694" s="3"/>
      <c r="B694" s="3"/>
      <c r="E694" s="152"/>
    </row>
    <row r="695" ht="12.75" customHeight="1">
      <c r="A695" s="3"/>
      <c r="B695" s="3"/>
      <c r="E695" s="152"/>
    </row>
    <row r="696" ht="12.75" customHeight="1">
      <c r="A696" s="3"/>
      <c r="B696" s="3"/>
      <c r="E696" s="152"/>
    </row>
    <row r="697" ht="12.75" customHeight="1">
      <c r="A697" s="3"/>
      <c r="B697" s="3"/>
      <c r="E697" s="152"/>
    </row>
    <row r="698" ht="12.75" customHeight="1">
      <c r="A698" s="3"/>
      <c r="B698" s="3"/>
      <c r="E698" s="152"/>
    </row>
    <row r="699" ht="12.75" customHeight="1">
      <c r="A699" s="3"/>
      <c r="B699" s="3"/>
      <c r="E699" s="152"/>
    </row>
    <row r="700" ht="12.75" customHeight="1">
      <c r="A700" s="3"/>
      <c r="B700" s="3"/>
      <c r="E700" s="152"/>
    </row>
    <row r="701" ht="12.75" customHeight="1">
      <c r="A701" s="3"/>
      <c r="B701" s="3"/>
      <c r="E701" s="152"/>
    </row>
    <row r="702" ht="12.75" customHeight="1">
      <c r="A702" s="3"/>
      <c r="B702" s="3"/>
      <c r="E702" s="152"/>
    </row>
    <row r="703" ht="12.75" customHeight="1">
      <c r="A703" s="3"/>
      <c r="B703" s="3"/>
      <c r="E703" s="152"/>
    </row>
    <row r="704" ht="12.75" customHeight="1">
      <c r="A704" s="3"/>
      <c r="B704" s="3"/>
      <c r="E704" s="152"/>
    </row>
    <row r="705" ht="12.75" customHeight="1">
      <c r="A705" s="3"/>
      <c r="B705" s="3"/>
      <c r="E705" s="152"/>
    </row>
    <row r="706" ht="12.75" customHeight="1">
      <c r="A706" s="3"/>
      <c r="B706" s="3"/>
      <c r="E706" s="152"/>
    </row>
    <row r="707" ht="12.75" customHeight="1">
      <c r="A707" s="3"/>
      <c r="B707" s="3"/>
      <c r="E707" s="152"/>
    </row>
    <row r="708" ht="12.75" customHeight="1">
      <c r="A708" s="3"/>
      <c r="B708" s="3"/>
      <c r="E708" s="152"/>
    </row>
    <row r="709" ht="12.75" customHeight="1">
      <c r="A709" s="3"/>
      <c r="B709" s="3"/>
      <c r="E709" s="152"/>
    </row>
    <row r="710" ht="12.75" customHeight="1">
      <c r="A710" s="3"/>
      <c r="B710" s="3"/>
      <c r="E710" s="152"/>
    </row>
    <row r="711" ht="12.75" customHeight="1">
      <c r="A711" s="3"/>
      <c r="B711" s="3"/>
      <c r="E711" s="152"/>
    </row>
    <row r="712" ht="12.75" customHeight="1">
      <c r="A712" s="3"/>
      <c r="B712" s="3"/>
      <c r="E712" s="152"/>
    </row>
    <row r="713" ht="12.75" customHeight="1">
      <c r="A713" s="3"/>
      <c r="B713" s="3"/>
      <c r="E713" s="152"/>
    </row>
    <row r="714" ht="12.75" customHeight="1">
      <c r="A714" s="3"/>
      <c r="B714" s="3"/>
      <c r="E714" s="152"/>
    </row>
    <row r="715" ht="12.75" customHeight="1">
      <c r="A715" s="3"/>
      <c r="B715" s="3"/>
      <c r="E715" s="152"/>
    </row>
    <row r="716" ht="12.75" customHeight="1">
      <c r="A716" s="3"/>
      <c r="B716" s="3"/>
      <c r="E716" s="152"/>
    </row>
    <row r="717" ht="12.75" customHeight="1">
      <c r="A717" s="3"/>
      <c r="B717" s="3"/>
      <c r="E717" s="152"/>
    </row>
    <row r="718" ht="12.75" customHeight="1">
      <c r="A718" s="3"/>
      <c r="B718" s="3"/>
      <c r="E718" s="152"/>
    </row>
    <row r="719" ht="12.75" customHeight="1">
      <c r="A719" s="3"/>
      <c r="B719" s="3"/>
      <c r="E719" s="152"/>
    </row>
    <row r="720" ht="12.75" customHeight="1">
      <c r="A720" s="3"/>
      <c r="B720" s="3"/>
      <c r="E720" s="152"/>
    </row>
    <row r="721" ht="12.75" customHeight="1">
      <c r="A721" s="3"/>
      <c r="B721" s="3"/>
      <c r="E721" s="152"/>
    </row>
    <row r="722" ht="12.75" customHeight="1">
      <c r="A722" s="3"/>
      <c r="B722" s="3"/>
      <c r="E722" s="152"/>
    </row>
    <row r="723" ht="12.75" customHeight="1">
      <c r="A723" s="3"/>
      <c r="B723" s="3"/>
      <c r="E723" s="152"/>
    </row>
    <row r="724" ht="12.75" customHeight="1">
      <c r="A724" s="3"/>
      <c r="B724" s="3"/>
      <c r="E724" s="152"/>
    </row>
    <row r="725" ht="12.75" customHeight="1">
      <c r="A725" s="3"/>
      <c r="B725" s="3"/>
      <c r="E725" s="152"/>
    </row>
    <row r="726" ht="12.75" customHeight="1">
      <c r="A726" s="3"/>
      <c r="B726" s="3"/>
      <c r="E726" s="152"/>
    </row>
    <row r="727" ht="12.75" customHeight="1">
      <c r="A727" s="3"/>
      <c r="B727" s="3"/>
      <c r="E727" s="152"/>
    </row>
    <row r="728" ht="12.75" customHeight="1">
      <c r="A728" s="3"/>
      <c r="B728" s="3"/>
      <c r="E728" s="152"/>
    </row>
    <row r="729" ht="12.75" customHeight="1">
      <c r="A729" s="3"/>
      <c r="B729" s="3"/>
      <c r="E729" s="152"/>
    </row>
    <row r="730" ht="12.75" customHeight="1">
      <c r="A730" s="3"/>
      <c r="B730" s="3"/>
      <c r="E730" s="152"/>
    </row>
    <row r="731" ht="12.75" customHeight="1">
      <c r="A731" s="3"/>
      <c r="B731" s="3"/>
      <c r="E731" s="152"/>
    </row>
    <row r="732" ht="12.75" customHeight="1">
      <c r="A732" s="3"/>
      <c r="B732" s="3"/>
      <c r="E732" s="152"/>
    </row>
    <row r="733" ht="12.75" customHeight="1">
      <c r="A733" s="3"/>
      <c r="B733" s="3"/>
      <c r="E733" s="152"/>
    </row>
    <row r="734" ht="12.75" customHeight="1">
      <c r="A734" s="3"/>
      <c r="B734" s="3"/>
      <c r="E734" s="152"/>
    </row>
    <row r="735" ht="12.75" customHeight="1">
      <c r="A735" s="3"/>
      <c r="B735" s="3"/>
      <c r="E735" s="152"/>
    </row>
    <row r="736" ht="12.75" customHeight="1">
      <c r="A736" s="3"/>
      <c r="B736" s="3"/>
      <c r="E736" s="152"/>
    </row>
    <row r="737" ht="12.75" customHeight="1">
      <c r="A737" s="3"/>
      <c r="B737" s="3"/>
      <c r="E737" s="152"/>
    </row>
    <row r="738" ht="12.75" customHeight="1">
      <c r="A738" s="3"/>
      <c r="B738" s="3"/>
      <c r="E738" s="152"/>
    </row>
    <row r="739" ht="12.75" customHeight="1">
      <c r="A739" s="3"/>
      <c r="B739" s="3"/>
      <c r="E739" s="152"/>
    </row>
    <row r="740" ht="12.75" customHeight="1">
      <c r="A740" s="3"/>
      <c r="B740" s="3"/>
      <c r="E740" s="152"/>
    </row>
    <row r="741" ht="12.75" customHeight="1">
      <c r="A741" s="3"/>
      <c r="B741" s="3"/>
      <c r="E741" s="152"/>
    </row>
    <row r="742" ht="12.75" customHeight="1">
      <c r="A742" s="3"/>
      <c r="B742" s="3"/>
      <c r="E742" s="152"/>
    </row>
    <row r="743" ht="12.75" customHeight="1">
      <c r="A743" s="3"/>
      <c r="B743" s="3"/>
      <c r="E743" s="152"/>
    </row>
    <row r="744" ht="12.75" customHeight="1">
      <c r="A744" s="3"/>
      <c r="B744" s="3"/>
      <c r="E744" s="152"/>
    </row>
    <row r="745" ht="12.75" customHeight="1">
      <c r="A745" s="3"/>
      <c r="B745" s="3"/>
      <c r="E745" s="152"/>
    </row>
    <row r="746" ht="12.75" customHeight="1">
      <c r="A746" s="3"/>
      <c r="B746" s="3"/>
      <c r="E746" s="152"/>
    </row>
    <row r="747" ht="12.75" customHeight="1">
      <c r="A747" s="3"/>
      <c r="B747" s="3"/>
      <c r="E747" s="152"/>
    </row>
    <row r="748" ht="12.75" customHeight="1">
      <c r="A748" s="3"/>
      <c r="B748" s="3"/>
      <c r="E748" s="152"/>
    </row>
    <row r="749" ht="12.75" customHeight="1">
      <c r="A749" s="3"/>
      <c r="B749" s="3"/>
      <c r="E749" s="152"/>
    </row>
    <row r="750" ht="12.75" customHeight="1">
      <c r="A750" s="3"/>
      <c r="B750" s="3"/>
      <c r="E750" s="152"/>
    </row>
    <row r="751" ht="12.75" customHeight="1">
      <c r="A751" s="3"/>
      <c r="B751" s="3"/>
      <c r="E751" s="152"/>
    </row>
    <row r="752" ht="12.75" customHeight="1">
      <c r="A752" s="3"/>
      <c r="B752" s="3"/>
      <c r="E752" s="152"/>
    </row>
    <row r="753" ht="12.75" customHeight="1">
      <c r="A753" s="3"/>
      <c r="B753" s="3"/>
      <c r="E753" s="152"/>
    </row>
    <row r="754" ht="12.75" customHeight="1">
      <c r="A754" s="3"/>
      <c r="B754" s="3"/>
      <c r="E754" s="152"/>
    </row>
    <row r="755" ht="12.75" customHeight="1">
      <c r="A755" s="3"/>
      <c r="B755" s="3"/>
      <c r="E755" s="152"/>
    </row>
    <row r="756" ht="12.75" customHeight="1">
      <c r="A756" s="3"/>
      <c r="B756" s="3"/>
      <c r="E756" s="152"/>
    </row>
    <row r="757" ht="12.75" customHeight="1">
      <c r="A757" s="3"/>
      <c r="B757" s="3"/>
      <c r="E757" s="152"/>
    </row>
    <row r="758" ht="12.75" customHeight="1">
      <c r="A758" s="3"/>
      <c r="B758" s="3"/>
      <c r="E758" s="152"/>
    </row>
    <row r="759" ht="12.75" customHeight="1">
      <c r="A759" s="3"/>
      <c r="B759" s="3"/>
      <c r="E759" s="152"/>
    </row>
    <row r="760" ht="12.75" customHeight="1">
      <c r="A760" s="3"/>
      <c r="B760" s="3"/>
      <c r="E760" s="152"/>
    </row>
    <row r="761" ht="12.75" customHeight="1">
      <c r="A761" s="3"/>
      <c r="B761" s="3"/>
      <c r="E761" s="152"/>
    </row>
    <row r="762" ht="12.75" customHeight="1">
      <c r="A762" s="3"/>
      <c r="B762" s="3"/>
      <c r="E762" s="152"/>
    </row>
    <row r="763" ht="12.75" customHeight="1">
      <c r="A763" s="3"/>
      <c r="B763" s="3"/>
      <c r="E763" s="152"/>
    </row>
    <row r="764" ht="12.75" customHeight="1">
      <c r="A764" s="3"/>
      <c r="B764" s="3"/>
      <c r="E764" s="152"/>
    </row>
    <row r="765" ht="12.75" customHeight="1">
      <c r="A765" s="3"/>
      <c r="B765" s="3"/>
      <c r="E765" s="152"/>
    </row>
    <row r="766" ht="12.75" customHeight="1">
      <c r="A766" s="3"/>
      <c r="B766" s="3"/>
      <c r="E766" s="152"/>
    </row>
    <row r="767" ht="12.75" customHeight="1">
      <c r="A767" s="3"/>
      <c r="B767" s="3"/>
      <c r="E767" s="152"/>
    </row>
    <row r="768" ht="12.75" customHeight="1">
      <c r="A768" s="3"/>
      <c r="B768" s="3"/>
      <c r="E768" s="152"/>
    </row>
    <row r="769" ht="12.75" customHeight="1">
      <c r="A769" s="3"/>
      <c r="B769" s="3"/>
      <c r="E769" s="152"/>
    </row>
    <row r="770" ht="12.75" customHeight="1">
      <c r="A770" s="3"/>
      <c r="B770" s="3"/>
      <c r="E770" s="152"/>
    </row>
    <row r="771" ht="12.75" customHeight="1">
      <c r="A771" s="3"/>
      <c r="B771" s="3"/>
      <c r="E771" s="152"/>
    </row>
    <row r="772" ht="12.75" customHeight="1">
      <c r="A772" s="3"/>
      <c r="B772" s="3"/>
      <c r="E772" s="152"/>
    </row>
    <row r="773" ht="12.75" customHeight="1">
      <c r="A773" s="3"/>
      <c r="B773" s="3"/>
      <c r="E773" s="152"/>
    </row>
    <row r="774" ht="12.75" customHeight="1">
      <c r="A774" s="3"/>
      <c r="B774" s="3"/>
      <c r="E774" s="152"/>
    </row>
    <row r="775" ht="12.75" customHeight="1">
      <c r="A775" s="3"/>
      <c r="B775" s="3"/>
      <c r="E775" s="152"/>
    </row>
    <row r="776" ht="12.75" customHeight="1">
      <c r="A776" s="3"/>
      <c r="B776" s="3"/>
      <c r="E776" s="152"/>
    </row>
    <row r="777" ht="12.75" customHeight="1">
      <c r="A777" s="3"/>
      <c r="B777" s="3"/>
      <c r="E777" s="152"/>
    </row>
    <row r="778" ht="12.75" customHeight="1">
      <c r="A778" s="3"/>
      <c r="B778" s="3"/>
      <c r="E778" s="152"/>
    </row>
    <row r="779" ht="12.75" customHeight="1">
      <c r="A779" s="3"/>
      <c r="B779" s="3"/>
      <c r="E779" s="152"/>
    </row>
    <row r="780" ht="12.75" customHeight="1">
      <c r="A780" s="3"/>
      <c r="B780" s="3"/>
      <c r="E780" s="152"/>
    </row>
    <row r="781" ht="12.75" customHeight="1">
      <c r="A781" s="3"/>
      <c r="B781" s="3"/>
      <c r="E781" s="152"/>
    </row>
    <row r="782" ht="12.75" customHeight="1">
      <c r="A782" s="3"/>
      <c r="B782" s="3"/>
      <c r="E782" s="152"/>
    </row>
    <row r="783" ht="12.75" customHeight="1">
      <c r="A783" s="3"/>
      <c r="B783" s="3"/>
      <c r="E783" s="152"/>
    </row>
    <row r="784" ht="12.75" customHeight="1">
      <c r="A784" s="3"/>
      <c r="B784" s="3"/>
      <c r="E784" s="152"/>
    </row>
    <row r="785" ht="12.75" customHeight="1">
      <c r="A785" s="3"/>
      <c r="B785" s="3"/>
      <c r="E785" s="152"/>
    </row>
    <row r="786" ht="12.75" customHeight="1">
      <c r="A786" s="3"/>
      <c r="B786" s="3"/>
      <c r="E786" s="152"/>
    </row>
    <row r="787" ht="12.75" customHeight="1">
      <c r="A787" s="3"/>
      <c r="B787" s="3"/>
      <c r="E787" s="152"/>
    </row>
    <row r="788" ht="12.75" customHeight="1">
      <c r="A788" s="3"/>
      <c r="B788" s="3"/>
      <c r="E788" s="152"/>
    </row>
    <row r="789" ht="12.75" customHeight="1">
      <c r="A789" s="3"/>
      <c r="B789" s="3"/>
      <c r="E789" s="152"/>
    </row>
    <row r="790" ht="12.75" customHeight="1">
      <c r="A790" s="3"/>
      <c r="B790" s="3"/>
      <c r="E790" s="152"/>
    </row>
    <row r="791" ht="12.75" customHeight="1">
      <c r="A791" s="3"/>
      <c r="B791" s="3"/>
      <c r="E791" s="152"/>
    </row>
    <row r="792" ht="12.75" customHeight="1">
      <c r="A792" s="3"/>
      <c r="B792" s="3"/>
      <c r="E792" s="152"/>
    </row>
    <row r="793" ht="12.75" customHeight="1">
      <c r="A793" s="3"/>
      <c r="B793" s="3"/>
      <c r="E793" s="152"/>
    </row>
    <row r="794" ht="12.75" customHeight="1">
      <c r="A794" s="3"/>
      <c r="B794" s="3"/>
      <c r="E794" s="152"/>
    </row>
    <row r="795" ht="12.75" customHeight="1">
      <c r="A795" s="3"/>
      <c r="B795" s="3"/>
      <c r="E795" s="152"/>
    </row>
    <row r="796" ht="12.75" customHeight="1">
      <c r="A796" s="3"/>
      <c r="B796" s="3"/>
      <c r="E796" s="152"/>
    </row>
    <row r="797" ht="12.75" customHeight="1">
      <c r="A797" s="3"/>
      <c r="B797" s="3"/>
      <c r="E797" s="152"/>
    </row>
    <row r="798" ht="12.75" customHeight="1">
      <c r="A798" s="3"/>
      <c r="B798" s="3"/>
      <c r="E798" s="152"/>
    </row>
    <row r="799" ht="12.75" customHeight="1">
      <c r="A799" s="3"/>
      <c r="B799" s="3"/>
      <c r="E799" s="152"/>
    </row>
    <row r="800" ht="12.75" customHeight="1">
      <c r="A800" s="3"/>
      <c r="B800" s="3"/>
      <c r="E800" s="152"/>
    </row>
    <row r="801" ht="12.75" customHeight="1">
      <c r="A801" s="3"/>
      <c r="B801" s="3"/>
      <c r="E801" s="152"/>
    </row>
    <row r="802" ht="12.75" customHeight="1">
      <c r="A802" s="3"/>
      <c r="B802" s="3"/>
      <c r="E802" s="152"/>
    </row>
    <row r="803" ht="12.75" customHeight="1">
      <c r="A803" s="3"/>
      <c r="B803" s="3"/>
      <c r="E803" s="152"/>
    </row>
    <row r="804" ht="12.75" customHeight="1">
      <c r="A804" s="3"/>
      <c r="B804" s="3"/>
      <c r="E804" s="152"/>
    </row>
    <row r="805" ht="12.75" customHeight="1">
      <c r="A805" s="3"/>
      <c r="B805" s="3"/>
      <c r="E805" s="152"/>
    </row>
    <row r="806" ht="12.75" customHeight="1">
      <c r="A806" s="3"/>
      <c r="B806" s="3"/>
      <c r="E806" s="152"/>
    </row>
    <row r="807" ht="12.75" customHeight="1">
      <c r="A807" s="3"/>
      <c r="B807" s="3"/>
      <c r="E807" s="152"/>
    </row>
    <row r="808" ht="12.75" customHeight="1">
      <c r="A808" s="3"/>
      <c r="B808" s="3"/>
      <c r="E808" s="152"/>
    </row>
    <row r="809" ht="12.75" customHeight="1">
      <c r="A809" s="3"/>
      <c r="B809" s="3"/>
      <c r="E809" s="152"/>
    </row>
    <row r="810" ht="12.75" customHeight="1">
      <c r="A810" s="3"/>
      <c r="B810" s="3"/>
      <c r="E810" s="152"/>
    </row>
    <row r="811" ht="12.75" customHeight="1">
      <c r="A811" s="3"/>
      <c r="B811" s="3"/>
      <c r="E811" s="152"/>
    </row>
    <row r="812" ht="12.75" customHeight="1">
      <c r="A812" s="3"/>
      <c r="B812" s="3"/>
      <c r="E812" s="152"/>
    </row>
    <row r="813" ht="12.75" customHeight="1">
      <c r="A813" s="3"/>
      <c r="B813" s="3"/>
      <c r="E813" s="152"/>
    </row>
    <row r="814" ht="12.75" customHeight="1">
      <c r="A814" s="3"/>
      <c r="B814" s="3"/>
      <c r="E814" s="152"/>
    </row>
    <row r="815" ht="12.75" customHeight="1">
      <c r="A815" s="3"/>
      <c r="B815" s="3"/>
      <c r="E815" s="152"/>
    </row>
    <row r="816" ht="12.75" customHeight="1">
      <c r="A816" s="3"/>
      <c r="B816" s="3"/>
      <c r="E816" s="152"/>
    </row>
    <row r="817" ht="12.75" customHeight="1">
      <c r="A817" s="3"/>
      <c r="B817" s="3"/>
      <c r="E817" s="152"/>
    </row>
    <row r="818" ht="12.75" customHeight="1">
      <c r="A818" s="3"/>
      <c r="B818" s="3"/>
      <c r="E818" s="152"/>
    </row>
    <row r="819" ht="12.75" customHeight="1">
      <c r="A819" s="3"/>
      <c r="B819" s="3"/>
      <c r="E819" s="152"/>
    </row>
    <row r="820" ht="12.75" customHeight="1">
      <c r="A820" s="3"/>
      <c r="B820" s="3"/>
      <c r="E820" s="152"/>
    </row>
    <row r="821" ht="12.75" customHeight="1">
      <c r="A821" s="3"/>
      <c r="B821" s="3"/>
      <c r="E821" s="152"/>
    </row>
    <row r="822" ht="12.75" customHeight="1">
      <c r="A822" s="3"/>
      <c r="B822" s="3"/>
      <c r="E822" s="152"/>
    </row>
    <row r="823" ht="12.75" customHeight="1">
      <c r="A823" s="3"/>
      <c r="B823" s="3"/>
      <c r="E823" s="152"/>
    </row>
    <row r="824" ht="12.75" customHeight="1">
      <c r="A824" s="3"/>
      <c r="B824" s="3"/>
      <c r="E824" s="152"/>
    </row>
    <row r="825" ht="12.75" customHeight="1">
      <c r="A825" s="3"/>
      <c r="B825" s="3"/>
      <c r="E825" s="152"/>
    </row>
    <row r="826" ht="12.75" customHeight="1">
      <c r="A826" s="3"/>
      <c r="B826" s="3"/>
      <c r="E826" s="152"/>
    </row>
    <row r="827" ht="12.75" customHeight="1">
      <c r="A827" s="3"/>
      <c r="B827" s="3"/>
      <c r="E827" s="152"/>
    </row>
    <row r="828" ht="12.75" customHeight="1">
      <c r="A828" s="3"/>
      <c r="B828" s="3"/>
      <c r="E828" s="152"/>
    </row>
    <row r="829" ht="12.75" customHeight="1">
      <c r="A829" s="3"/>
      <c r="B829" s="3"/>
      <c r="E829" s="152"/>
    </row>
    <row r="830" ht="12.75" customHeight="1">
      <c r="A830" s="3"/>
      <c r="B830" s="3"/>
      <c r="E830" s="152"/>
    </row>
    <row r="831" ht="12.75" customHeight="1">
      <c r="A831" s="3"/>
      <c r="B831" s="3"/>
      <c r="E831" s="152"/>
    </row>
    <row r="832" ht="12.75" customHeight="1">
      <c r="A832" s="3"/>
      <c r="B832" s="3"/>
      <c r="E832" s="152"/>
    </row>
    <row r="833" ht="12.75" customHeight="1">
      <c r="A833" s="3"/>
      <c r="B833" s="3"/>
      <c r="E833" s="152"/>
    </row>
    <row r="834" ht="12.75" customHeight="1">
      <c r="A834" s="3"/>
      <c r="B834" s="3"/>
      <c r="E834" s="152"/>
    </row>
    <row r="835" ht="12.75" customHeight="1">
      <c r="A835" s="3"/>
      <c r="B835" s="3"/>
      <c r="E835" s="152"/>
    </row>
    <row r="836" ht="12.75" customHeight="1">
      <c r="A836" s="3"/>
      <c r="B836" s="3"/>
      <c r="E836" s="152"/>
    </row>
    <row r="837" ht="12.75" customHeight="1">
      <c r="A837" s="3"/>
      <c r="B837" s="3"/>
      <c r="E837" s="152"/>
    </row>
    <row r="838" ht="12.75" customHeight="1">
      <c r="A838" s="3"/>
      <c r="B838" s="3"/>
      <c r="E838" s="152"/>
    </row>
    <row r="839" ht="12.75" customHeight="1">
      <c r="A839" s="3"/>
      <c r="B839" s="3"/>
      <c r="E839" s="152"/>
    </row>
    <row r="840" ht="12.75" customHeight="1">
      <c r="A840" s="3"/>
      <c r="B840" s="3"/>
      <c r="E840" s="152"/>
    </row>
    <row r="841" ht="12.75" customHeight="1">
      <c r="A841" s="3"/>
      <c r="B841" s="3"/>
      <c r="E841" s="152"/>
    </row>
    <row r="842" ht="12.75" customHeight="1">
      <c r="A842" s="3"/>
      <c r="B842" s="3"/>
      <c r="E842" s="152"/>
    </row>
    <row r="843" ht="12.75" customHeight="1">
      <c r="A843" s="3"/>
      <c r="B843" s="3"/>
      <c r="E843" s="152"/>
    </row>
    <row r="844" ht="12.75" customHeight="1">
      <c r="A844" s="3"/>
      <c r="B844" s="3"/>
      <c r="E844" s="152"/>
    </row>
    <row r="845" ht="12.75" customHeight="1">
      <c r="A845" s="3"/>
      <c r="B845" s="3"/>
      <c r="E845" s="152"/>
    </row>
    <row r="846" ht="12.75" customHeight="1">
      <c r="A846" s="3"/>
      <c r="B846" s="3"/>
      <c r="E846" s="152"/>
    </row>
    <row r="847" ht="12.75" customHeight="1">
      <c r="A847" s="3"/>
      <c r="B847" s="3"/>
      <c r="E847" s="152"/>
    </row>
    <row r="848" ht="12.75" customHeight="1">
      <c r="A848" s="3"/>
      <c r="B848" s="3"/>
      <c r="E848" s="152"/>
    </row>
    <row r="849" ht="12.75" customHeight="1">
      <c r="A849" s="3"/>
      <c r="B849" s="3"/>
      <c r="E849" s="152"/>
    </row>
    <row r="850" ht="12.75" customHeight="1">
      <c r="A850" s="3"/>
      <c r="B850" s="3"/>
      <c r="E850" s="152"/>
    </row>
    <row r="851" ht="12.75" customHeight="1">
      <c r="A851" s="3"/>
      <c r="B851" s="3"/>
      <c r="E851" s="152"/>
    </row>
    <row r="852" ht="12.75" customHeight="1">
      <c r="A852" s="3"/>
      <c r="B852" s="3"/>
      <c r="E852" s="152"/>
    </row>
    <row r="853" ht="12.75" customHeight="1">
      <c r="A853" s="3"/>
      <c r="B853" s="3"/>
      <c r="E853" s="152"/>
    </row>
    <row r="854" ht="12.75" customHeight="1">
      <c r="A854" s="3"/>
      <c r="B854" s="3"/>
      <c r="E854" s="152"/>
    </row>
    <row r="855" ht="12.75" customHeight="1">
      <c r="A855" s="3"/>
      <c r="B855" s="3"/>
      <c r="E855" s="152"/>
    </row>
    <row r="856" ht="12.75" customHeight="1">
      <c r="A856" s="3"/>
      <c r="B856" s="3"/>
      <c r="E856" s="152"/>
    </row>
    <row r="857" ht="12.75" customHeight="1">
      <c r="A857" s="3"/>
      <c r="B857" s="3"/>
      <c r="E857" s="152"/>
    </row>
    <row r="858" ht="12.75" customHeight="1">
      <c r="A858" s="3"/>
      <c r="B858" s="3"/>
      <c r="E858" s="152"/>
    </row>
    <row r="859" ht="12.75" customHeight="1">
      <c r="A859" s="3"/>
      <c r="B859" s="3"/>
      <c r="E859" s="152"/>
    </row>
    <row r="860" ht="12.75" customHeight="1">
      <c r="A860" s="3"/>
      <c r="B860" s="3"/>
      <c r="E860" s="152"/>
    </row>
    <row r="861" ht="12.75" customHeight="1">
      <c r="A861" s="3"/>
      <c r="B861" s="3"/>
      <c r="E861" s="152"/>
    </row>
    <row r="862" ht="12.75" customHeight="1">
      <c r="A862" s="3"/>
      <c r="B862" s="3"/>
      <c r="E862" s="152"/>
    </row>
    <row r="863" ht="12.75" customHeight="1">
      <c r="A863" s="3"/>
      <c r="B863" s="3"/>
      <c r="E863" s="152"/>
    </row>
    <row r="864" ht="12.75" customHeight="1">
      <c r="A864" s="3"/>
      <c r="B864" s="3"/>
      <c r="E864" s="152"/>
    </row>
    <row r="865" ht="12.75" customHeight="1">
      <c r="A865" s="3"/>
      <c r="B865" s="3"/>
      <c r="E865" s="152"/>
    </row>
    <row r="866" ht="12.75" customHeight="1">
      <c r="A866" s="3"/>
      <c r="B866" s="3"/>
      <c r="E866" s="152"/>
    </row>
    <row r="867" ht="12.75" customHeight="1">
      <c r="A867" s="3"/>
      <c r="B867" s="3"/>
      <c r="E867" s="152"/>
    </row>
    <row r="868" ht="12.75" customHeight="1">
      <c r="A868" s="3"/>
      <c r="B868" s="3"/>
      <c r="E868" s="152"/>
    </row>
    <row r="869" ht="12.75" customHeight="1">
      <c r="A869" s="3"/>
      <c r="B869" s="3"/>
      <c r="E869" s="152"/>
    </row>
    <row r="870" ht="12.75" customHeight="1">
      <c r="A870" s="3"/>
      <c r="B870" s="3"/>
      <c r="E870" s="152"/>
    </row>
    <row r="871" ht="12.75" customHeight="1">
      <c r="A871" s="3"/>
      <c r="B871" s="3"/>
      <c r="E871" s="152"/>
    </row>
    <row r="872" ht="12.75" customHeight="1">
      <c r="A872" s="3"/>
      <c r="B872" s="3"/>
      <c r="E872" s="152"/>
    </row>
    <row r="873" ht="12.75" customHeight="1">
      <c r="A873" s="3"/>
      <c r="B873" s="3"/>
      <c r="E873" s="152"/>
    </row>
    <row r="874" ht="12.75" customHeight="1">
      <c r="A874" s="3"/>
      <c r="B874" s="3"/>
      <c r="E874" s="152"/>
    </row>
    <row r="875" ht="12.75" customHeight="1">
      <c r="A875" s="3"/>
      <c r="B875" s="3"/>
      <c r="E875" s="152"/>
    </row>
    <row r="876" ht="12.75" customHeight="1">
      <c r="A876" s="3"/>
      <c r="B876" s="3"/>
      <c r="E876" s="152"/>
    </row>
    <row r="877" ht="12.75" customHeight="1">
      <c r="A877" s="3"/>
      <c r="B877" s="3"/>
      <c r="E877" s="152"/>
    </row>
    <row r="878" ht="12.75" customHeight="1">
      <c r="A878" s="3"/>
      <c r="B878" s="3"/>
      <c r="E878" s="152"/>
    </row>
    <row r="879" ht="12.75" customHeight="1">
      <c r="A879" s="3"/>
      <c r="B879" s="3"/>
      <c r="E879" s="152"/>
    </row>
    <row r="880" ht="12.75" customHeight="1">
      <c r="A880" s="3"/>
      <c r="B880" s="3"/>
      <c r="E880" s="152"/>
    </row>
    <row r="881" ht="12.75" customHeight="1">
      <c r="A881" s="3"/>
      <c r="B881" s="3"/>
      <c r="E881" s="152"/>
    </row>
    <row r="882" ht="12.75" customHeight="1">
      <c r="A882" s="3"/>
      <c r="B882" s="3"/>
      <c r="E882" s="152"/>
    </row>
    <row r="883" ht="12.75" customHeight="1">
      <c r="A883" s="3"/>
      <c r="B883" s="3"/>
      <c r="E883" s="152"/>
    </row>
    <row r="884" ht="12.75" customHeight="1">
      <c r="A884" s="3"/>
      <c r="B884" s="3"/>
      <c r="E884" s="152"/>
    </row>
    <row r="885" ht="12.75" customHeight="1">
      <c r="A885" s="3"/>
      <c r="B885" s="3"/>
      <c r="E885" s="152"/>
    </row>
    <row r="886" ht="12.75" customHeight="1">
      <c r="A886" s="3"/>
      <c r="B886" s="3"/>
      <c r="E886" s="152"/>
    </row>
    <row r="887" ht="12.75" customHeight="1">
      <c r="A887" s="3"/>
      <c r="B887" s="3"/>
      <c r="E887" s="152"/>
    </row>
    <row r="888" ht="12.75" customHeight="1">
      <c r="A888" s="3"/>
      <c r="B888" s="3"/>
      <c r="E888" s="152"/>
    </row>
    <row r="889" ht="12.75" customHeight="1">
      <c r="A889" s="3"/>
      <c r="B889" s="3"/>
      <c r="E889" s="152"/>
    </row>
    <row r="890" ht="12.75" customHeight="1">
      <c r="A890" s="3"/>
      <c r="B890" s="3"/>
      <c r="E890" s="152"/>
    </row>
    <row r="891" ht="12.75" customHeight="1">
      <c r="A891" s="3"/>
      <c r="B891" s="3"/>
      <c r="E891" s="152"/>
    </row>
    <row r="892" ht="12.75" customHeight="1">
      <c r="A892" s="3"/>
      <c r="B892" s="3"/>
      <c r="E892" s="152"/>
    </row>
    <row r="893" ht="12.75" customHeight="1">
      <c r="A893" s="3"/>
      <c r="B893" s="3"/>
      <c r="E893" s="152"/>
    </row>
    <row r="894" ht="12.75" customHeight="1">
      <c r="A894" s="3"/>
      <c r="B894" s="3"/>
      <c r="E894" s="152"/>
    </row>
    <row r="895" ht="12.75" customHeight="1">
      <c r="A895" s="3"/>
      <c r="B895" s="3"/>
      <c r="E895" s="152"/>
    </row>
    <row r="896" ht="12.75" customHeight="1">
      <c r="A896" s="3"/>
      <c r="B896" s="3"/>
      <c r="E896" s="152"/>
    </row>
    <row r="897" ht="12.75" customHeight="1">
      <c r="A897" s="3"/>
      <c r="B897" s="3"/>
      <c r="E897" s="152"/>
    </row>
    <row r="898" ht="12.75" customHeight="1">
      <c r="A898" s="3"/>
      <c r="B898" s="3"/>
      <c r="E898" s="152"/>
    </row>
    <row r="899" ht="12.75" customHeight="1">
      <c r="A899" s="3"/>
      <c r="B899" s="3"/>
      <c r="E899" s="152"/>
    </row>
    <row r="900" ht="12.75" customHeight="1">
      <c r="A900" s="3"/>
      <c r="B900" s="3"/>
      <c r="E900" s="152"/>
    </row>
    <row r="901" ht="12.75" customHeight="1">
      <c r="A901" s="3"/>
      <c r="B901" s="3"/>
      <c r="E901" s="152"/>
    </row>
    <row r="902" ht="12.75" customHeight="1">
      <c r="A902" s="3"/>
      <c r="B902" s="3"/>
      <c r="E902" s="152"/>
    </row>
    <row r="903" ht="12.75" customHeight="1">
      <c r="A903" s="3"/>
      <c r="B903" s="3"/>
      <c r="E903" s="152"/>
    </row>
    <row r="904" ht="12.75" customHeight="1">
      <c r="A904" s="3"/>
      <c r="B904" s="3"/>
      <c r="E904" s="152"/>
    </row>
    <row r="905" ht="12.75" customHeight="1">
      <c r="A905" s="3"/>
      <c r="B905" s="3"/>
      <c r="E905" s="152"/>
    </row>
    <row r="906" ht="12.75" customHeight="1">
      <c r="A906" s="3"/>
      <c r="B906" s="3"/>
      <c r="E906" s="152"/>
    </row>
    <row r="907" ht="12.75" customHeight="1">
      <c r="A907" s="3"/>
      <c r="B907" s="3"/>
      <c r="E907" s="152"/>
    </row>
    <row r="908" ht="12.75" customHeight="1">
      <c r="A908" s="3"/>
      <c r="B908" s="3"/>
      <c r="E908" s="152"/>
    </row>
    <row r="909" ht="12.75" customHeight="1">
      <c r="A909" s="3"/>
      <c r="B909" s="3"/>
      <c r="E909" s="152"/>
    </row>
    <row r="910" ht="12.75" customHeight="1">
      <c r="A910" s="3"/>
      <c r="B910" s="3"/>
      <c r="E910" s="152"/>
    </row>
    <row r="911" ht="12.75" customHeight="1">
      <c r="A911" s="3"/>
      <c r="B911" s="3"/>
      <c r="E911" s="152"/>
    </row>
    <row r="912" ht="12.75" customHeight="1">
      <c r="A912" s="3"/>
      <c r="B912" s="3"/>
      <c r="E912" s="152"/>
    </row>
    <row r="913" ht="12.75" customHeight="1">
      <c r="A913" s="3"/>
      <c r="B913" s="3"/>
      <c r="E913" s="152"/>
    </row>
    <row r="914" ht="12.75" customHeight="1">
      <c r="A914" s="3"/>
      <c r="B914" s="3"/>
      <c r="E914" s="152"/>
    </row>
    <row r="915" ht="12.75" customHeight="1">
      <c r="A915" s="3"/>
      <c r="B915" s="3"/>
      <c r="E915" s="152"/>
    </row>
    <row r="916" ht="12.75" customHeight="1">
      <c r="A916" s="3"/>
      <c r="B916" s="3"/>
      <c r="E916" s="152"/>
    </row>
    <row r="917" ht="12.75" customHeight="1">
      <c r="A917" s="3"/>
      <c r="B917" s="3"/>
      <c r="E917" s="152"/>
    </row>
    <row r="918" ht="12.75" customHeight="1">
      <c r="A918" s="3"/>
      <c r="B918" s="3"/>
      <c r="E918" s="152"/>
    </row>
    <row r="919" ht="12.75" customHeight="1">
      <c r="A919" s="3"/>
      <c r="B919" s="3"/>
      <c r="E919" s="152"/>
    </row>
    <row r="920" ht="12.75" customHeight="1">
      <c r="A920" s="3"/>
      <c r="B920" s="3"/>
      <c r="E920" s="152"/>
    </row>
    <row r="921" ht="12.75" customHeight="1">
      <c r="A921" s="3"/>
      <c r="B921" s="3"/>
      <c r="E921" s="152"/>
    </row>
    <row r="922" ht="12.75" customHeight="1">
      <c r="A922" s="3"/>
      <c r="B922" s="3"/>
      <c r="E922" s="152"/>
    </row>
    <row r="923" ht="12.75" customHeight="1">
      <c r="A923" s="3"/>
      <c r="B923" s="3"/>
      <c r="E923" s="152"/>
    </row>
    <row r="924" ht="12.75" customHeight="1">
      <c r="A924" s="3"/>
      <c r="B924" s="3"/>
      <c r="E924" s="152"/>
    </row>
    <row r="925" ht="12.75" customHeight="1">
      <c r="A925" s="3"/>
      <c r="B925" s="3"/>
      <c r="E925" s="152"/>
    </row>
    <row r="926" ht="12.75" customHeight="1">
      <c r="A926" s="3"/>
      <c r="B926" s="3"/>
      <c r="E926" s="152"/>
    </row>
    <row r="927" ht="12.75" customHeight="1">
      <c r="A927" s="3"/>
      <c r="B927" s="3"/>
      <c r="E927" s="152"/>
    </row>
    <row r="928" ht="12.75" customHeight="1">
      <c r="A928" s="3"/>
      <c r="B928" s="3"/>
      <c r="E928" s="152"/>
    </row>
    <row r="929" ht="12.75" customHeight="1">
      <c r="A929" s="3"/>
      <c r="B929" s="3"/>
      <c r="E929" s="152"/>
    </row>
    <row r="930" ht="12.75" customHeight="1">
      <c r="A930" s="3"/>
      <c r="B930" s="3"/>
      <c r="E930" s="152"/>
    </row>
    <row r="931" ht="12.75" customHeight="1">
      <c r="A931" s="3"/>
      <c r="B931" s="3"/>
      <c r="E931" s="152"/>
    </row>
    <row r="932" ht="12.75" customHeight="1">
      <c r="A932" s="3"/>
      <c r="B932" s="3"/>
      <c r="E932" s="152"/>
    </row>
    <row r="933" ht="12.75" customHeight="1">
      <c r="A933" s="3"/>
      <c r="B933" s="3"/>
      <c r="E933" s="152"/>
    </row>
    <row r="934" ht="12.75" customHeight="1">
      <c r="A934" s="3"/>
      <c r="B934" s="3"/>
      <c r="E934" s="152"/>
    </row>
    <row r="935" ht="12.75" customHeight="1">
      <c r="A935" s="3"/>
      <c r="B935" s="3"/>
      <c r="E935" s="152"/>
    </row>
    <row r="936" ht="12.75" customHeight="1">
      <c r="A936" s="3"/>
      <c r="B936" s="3"/>
      <c r="E936" s="152"/>
    </row>
    <row r="937" ht="12.75" customHeight="1">
      <c r="A937" s="3"/>
      <c r="B937" s="3"/>
      <c r="E937" s="152"/>
    </row>
    <row r="938" ht="12.75" customHeight="1">
      <c r="A938" s="3"/>
      <c r="B938" s="3"/>
      <c r="E938" s="152"/>
    </row>
    <row r="939" ht="12.75" customHeight="1">
      <c r="A939" s="3"/>
      <c r="B939" s="3"/>
      <c r="E939" s="152"/>
    </row>
    <row r="940" ht="12.75" customHeight="1">
      <c r="A940" s="3"/>
      <c r="B940" s="3"/>
      <c r="E940" s="152"/>
    </row>
    <row r="941" ht="12.75" customHeight="1">
      <c r="A941" s="3"/>
      <c r="B941" s="3"/>
      <c r="E941" s="152"/>
    </row>
    <row r="942" ht="12.75" customHeight="1">
      <c r="A942" s="3"/>
      <c r="B942" s="3"/>
      <c r="E942" s="152"/>
    </row>
    <row r="943" ht="12.75" customHeight="1">
      <c r="A943" s="3"/>
      <c r="B943" s="3"/>
      <c r="E943" s="152"/>
    </row>
    <row r="944" ht="12.75" customHeight="1">
      <c r="A944" s="3"/>
      <c r="B944" s="3"/>
      <c r="E944" s="152"/>
    </row>
    <row r="945" ht="12.75" customHeight="1">
      <c r="A945" s="3"/>
      <c r="B945" s="3"/>
      <c r="E945" s="152"/>
    </row>
    <row r="946" ht="12.75" customHeight="1">
      <c r="A946" s="3"/>
      <c r="B946" s="3"/>
      <c r="E946" s="152"/>
    </row>
    <row r="947" ht="12.75" customHeight="1">
      <c r="A947" s="3"/>
      <c r="B947" s="3"/>
      <c r="E947" s="152"/>
    </row>
    <row r="948" ht="12.75" customHeight="1">
      <c r="A948" s="3"/>
      <c r="B948" s="3"/>
      <c r="E948" s="152"/>
    </row>
    <row r="949" ht="12.75" customHeight="1">
      <c r="A949" s="3"/>
      <c r="B949" s="3"/>
      <c r="E949" s="152"/>
    </row>
    <row r="950" ht="12.75" customHeight="1">
      <c r="A950" s="3"/>
      <c r="B950" s="3"/>
      <c r="E950" s="152"/>
    </row>
    <row r="951" ht="12.75" customHeight="1">
      <c r="A951" s="3"/>
      <c r="B951" s="3"/>
      <c r="E951" s="152"/>
    </row>
    <row r="952" ht="12.75" customHeight="1">
      <c r="A952" s="3"/>
      <c r="B952" s="3"/>
      <c r="E952" s="152"/>
    </row>
    <row r="953" ht="12.75" customHeight="1">
      <c r="A953" s="3"/>
      <c r="B953" s="3"/>
      <c r="E953" s="152"/>
    </row>
    <row r="954" ht="12.75" customHeight="1">
      <c r="A954" s="3"/>
      <c r="B954" s="3"/>
      <c r="E954" s="152"/>
    </row>
    <row r="955" ht="12.75" customHeight="1">
      <c r="A955" s="3"/>
      <c r="B955" s="3"/>
      <c r="E955" s="152"/>
    </row>
    <row r="956" ht="12.75" customHeight="1">
      <c r="A956" s="3"/>
      <c r="B956" s="3"/>
      <c r="E956" s="152"/>
    </row>
    <row r="957" ht="12.75" customHeight="1">
      <c r="A957" s="3"/>
      <c r="B957" s="3"/>
      <c r="E957" s="152"/>
    </row>
    <row r="958" ht="12.75" customHeight="1">
      <c r="A958" s="3"/>
      <c r="B958" s="3"/>
      <c r="E958" s="152"/>
    </row>
    <row r="959" ht="12.75" customHeight="1">
      <c r="A959" s="3"/>
      <c r="B959" s="3"/>
      <c r="E959" s="152"/>
    </row>
    <row r="960" ht="12.75" customHeight="1">
      <c r="A960" s="3"/>
      <c r="B960" s="3"/>
      <c r="E960" s="152"/>
    </row>
    <row r="961" ht="12.75" customHeight="1">
      <c r="A961" s="3"/>
      <c r="B961" s="3"/>
      <c r="E961" s="152"/>
    </row>
    <row r="962" ht="12.75" customHeight="1">
      <c r="A962" s="3"/>
      <c r="B962" s="3"/>
      <c r="E962" s="152"/>
    </row>
    <row r="963" ht="12.75" customHeight="1">
      <c r="A963" s="3"/>
      <c r="B963" s="3"/>
      <c r="E963" s="152"/>
    </row>
    <row r="964" ht="12.75" customHeight="1">
      <c r="A964" s="3"/>
      <c r="B964" s="3"/>
      <c r="E964" s="152"/>
    </row>
    <row r="965" ht="12.75" customHeight="1">
      <c r="A965" s="3"/>
      <c r="B965" s="3"/>
      <c r="E965" s="152"/>
    </row>
    <row r="966" ht="12.75" customHeight="1">
      <c r="A966" s="3"/>
      <c r="B966" s="3"/>
      <c r="E966" s="152"/>
    </row>
    <row r="967" ht="12.75" customHeight="1">
      <c r="A967" s="3"/>
      <c r="B967" s="3"/>
      <c r="E967" s="152"/>
    </row>
    <row r="968" ht="12.75" customHeight="1">
      <c r="A968" s="3"/>
      <c r="B968" s="3"/>
      <c r="E968" s="152"/>
    </row>
    <row r="969" ht="12.75" customHeight="1">
      <c r="A969" s="3"/>
      <c r="B969" s="3"/>
      <c r="E969" s="152"/>
    </row>
    <row r="970" ht="12.75" customHeight="1">
      <c r="A970" s="3"/>
      <c r="B970" s="3"/>
      <c r="E970" s="152"/>
    </row>
    <row r="971" ht="12.75" customHeight="1">
      <c r="A971" s="3"/>
      <c r="B971" s="3"/>
      <c r="E971" s="152"/>
    </row>
    <row r="972" ht="12.75" customHeight="1">
      <c r="A972" s="3"/>
      <c r="B972" s="3"/>
      <c r="E972" s="152"/>
    </row>
    <row r="973" ht="12.75" customHeight="1">
      <c r="A973" s="3"/>
      <c r="B973" s="3"/>
      <c r="E973" s="152"/>
    </row>
    <row r="974" ht="12.75" customHeight="1">
      <c r="A974" s="3"/>
      <c r="B974" s="3"/>
      <c r="E974" s="152"/>
    </row>
    <row r="975" ht="12.75" customHeight="1">
      <c r="A975" s="3"/>
      <c r="B975" s="3"/>
      <c r="E975" s="152"/>
    </row>
    <row r="976" ht="12.75" customHeight="1">
      <c r="A976" s="3"/>
      <c r="B976" s="3"/>
      <c r="E976" s="152"/>
    </row>
    <row r="977" ht="12.75" customHeight="1">
      <c r="A977" s="3"/>
      <c r="B977" s="3"/>
      <c r="E977" s="152"/>
    </row>
    <row r="978" ht="12.75" customHeight="1">
      <c r="A978" s="3"/>
      <c r="B978" s="3"/>
      <c r="E978" s="152"/>
    </row>
    <row r="979" ht="12.75" customHeight="1">
      <c r="A979" s="3"/>
      <c r="B979" s="3"/>
      <c r="E979" s="152"/>
    </row>
    <row r="980" ht="12.75" customHeight="1">
      <c r="A980" s="3"/>
      <c r="B980" s="3"/>
      <c r="E980" s="152"/>
    </row>
    <row r="981" ht="12.75" customHeight="1">
      <c r="A981" s="3"/>
      <c r="B981" s="3"/>
      <c r="E981" s="152"/>
    </row>
    <row r="982" ht="12.75" customHeight="1">
      <c r="A982" s="3"/>
      <c r="B982" s="3"/>
      <c r="E982" s="152"/>
    </row>
    <row r="983" ht="12.75" customHeight="1">
      <c r="A983" s="3"/>
      <c r="B983" s="3"/>
      <c r="E983" s="152"/>
    </row>
    <row r="984" ht="12.75" customHeight="1">
      <c r="A984" s="3"/>
      <c r="B984" s="3"/>
      <c r="E984" s="152"/>
    </row>
    <row r="985" ht="12.75" customHeight="1">
      <c r="A985" s="3"/>
      <c r="B985" s="3"/>
      <c r="E985" s="152"/>
    </row>
    <row r="986" ht="12.75" customHeight="1">
      <c r="A986" s="3"/>
      <c r="B986" s="3"/>
      <c r="E986" s="152"/>
    </row>
    <row r="987" ht="12.75" customHeight="1">
      <c r="A987" s="3"/>
      <c r="B987" s="3"/>
      <c r="E987" s="152"/>
    </row>
    <row r="988" ht="12.75" customHeight="1">
      <c r="A988" s="3"/>
      <c r="B988" s="3"/>
      <c r="E988" s="152"/>
    </row>
    <row r="989" ht="12.75" customHeight="1">
      <c r="A989" s="3"/>
      <c r="B989" s="3"/>
      <c r="E989" s="152"/>
    </row>
    <row r="990" ht="12.75" customHeight="1">
      <c r="A990" s="3"/>
      <c r="B990" s="3"/>
      <c r="E990" s="152"/>
    </row>
    <row r="991" ht="12.75" customHeight="1">
      <c r="A991" s="3"/>
      <c r="B991" s="3"/>
      <c r="E991" s="152"/>
    </row>
    <row r="992" ht="12.75" customHeight="1">
      <c r="A992" s="3"/>
      <c r="B992" s="3"/>
      <c r="E992" s="152"/>
    </row>
    <row r="993" ht="12.75" customHeight="1">
      <c r="A993" s="3"/>
      <c r="B993" s="3"/>
      <c r="E993" s="152"/>
    </row>
    <row r="994" ht="12.75" customHeight="1">
      <c r="A994" s="3"/>
      <c r="B994" s="3"/>
      <c r="E994" s="152"/>
    </row>
    <row r="995" ht="12.75" customHeight="1">
      <c r="A995" s="3"/>
      <c r="B995" s="3"/>
      <c r="E995" s="152"/>
    </row>
    <row r="996" ht="12.75" customHeight="1">
      <c r="A996" s="3"/>
      <c r="B996" s="3"/>
      <c r="E996" s="152"/>
    </row>
    <row r="997" ht="12.75" customHeight="1">
      <c r="A997" s="3"/>
      <c r="B997" s="3"/>
      <c r="E997" s="152"/>
    </row>
    <row r="998" ht="12.75" customHeight="1">
      <c r="A998" s="3"/>
      <c r="B998" s="3"/>
      <c r="E998" s="152"/>
    </row>
    <row r="999" ht="12.75" customHeight="1">
      <c r="A999" s="3"/>
      <c r="B999" s="3"/>
      <c r="E999" s="152"/>
    </row>
    <row r="1000" ht="12.75" customHeight="1">
      <c r="A1000" s="3"/>
      <c r="B1000" s="3"/>
      <c r="E1000" s="152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3" width="9.13"/>
    <col customWidth="1" min="4" max="4" width="14.75"/>
    <col customWidth="1" min="5" max="16" width="9.13"/>
    <col customWidth="1" min="17" max="26" width="8.0"/>
  </cols>
  <sheetData>
    <row r="1" ht="19.5" customHeight="1">
      <c r="A1" s="15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 t="s">
        <v>58</v>
      </c>
      <c r="N1" s="3" t="s">
        <v>59</v>
      </c>
      <c r="O1" s="3"/>
      <c r="P1" s="3" t="s">
        <v>60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3"/>
      <c r="B2" s="3" t="s">
        <v>61</v>
      </c>
      <c r="C2" s="3" t="s">
        <v>62</v>
      </c>
      <c r="D2" s="154" t="s">
        <v>63</v>
      </c>
      <c r="E2" s="155">
        <v>10.0</v>
      </c>
      <c r="F2" s="3"/>
      <c r="G2" s="156" t="s">
        <v>64</v>
      </c>
      <c r="H2" s="3"/>
      <c r="I2" s="3"/>
      <c r="J2" s="3"/>
      <c r="K2" s="3"/>
      <c r="L2" s="3"/>
      <c r="M2" s="3"/>
      <c r="N2" s="3">
        <f>AVERAGE(N3:N203)</f>
        <v>10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3">
        <v>-5.0</v>
      </c>
      <c r="B3" s="3">
        <f>E7</f>
        <v>-15</v>
      </c>
      <c r="C3" s="3">
        <f t="shared" ref="C3:C203" si="1">NORMDIST(B3,E$2,E$3,FALSE)</f>
        <v>0.0000002973439029</v>
      </c>
      <c r="D3" s="154" t="s">
        <v>65</v>
      </c>
      <c r="E3" s="155">
        <v>5.0</v>
      </c>
      <c r="F3" s="3"/>
      <c r="G3" s="157" t="s">
        <v>66</v>
      </c>
      <c r="H3" s="3"/>
      <c r="I3" s="3"/>
      <c r="J3" s="3"/>
      <c r="K3" s="3"/>
      <c r="L3" s="3"/>
      <c r="M3" s="3">
        <f t="shared" ref="M3:M203" si="2">B3*C3</f>
        <v>-0.000004460158544</v>
      </c>
      <c r="N3" s="3" t="str">
        <f t="shared" ref="N3:N203" si="3">IF(C3=N$209,B3,"")</f>
        <v/>
      </c>
      <c r="O3" s="3"/>
      <c r="P3" s="3">
        <f t="shared" ref="P3:P203" si="4">C3*(B3-M$207)^2</f>
        <v>0.0001858399393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3">
        <f t="shared" ref="A4:A203" si="5">A3+0.05</f>
        <v>-4.95</v>
      </c>
      <c r="B4" s="3">
        <f t="shared" ref="B4:B203" si="6">B3+G$7</f>
        <v>-14.75</v>
      </c>
      <c r="C4" s="3">
        <f t="shared" si="1"/>
        <v>0.0000003813201806</v>
      </c>
      <c r="D4" s="3"/>
      <c r="E4" s="3"/>
      <c r="F4" s="3"/>
      <c r="G4" s="3" t="s">
        <v>67</v>
      </c>
      <c r="H4" s="3"/>
      <c r="I4" s="3"/>
      <c r="J4" s="3"/>
      <c r="K4" s="3"/>
      <c r="L4" s="3"/>
      <c r="M4" s="3">
        <f t="shared" si="2"/>
        <v>-0.000005624472664</v>
      </c>
      <c r="N4" s="3" t="str">
        <f t="shared" si="3"/>
        <v/>
      </c>
      <c r="O4" s="3"/>
      <c r="P4" s="3">
        <f t="shared" si="4"/>
        <v>0.0002335824431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3">
        <f t="shared" si="5"/>
        <v>-4.9</v>
      </c>
      <c r="B5" s="3">
        <f t="shared" si="6"/>
        <v>-14.5</v>
      </c>
      <c r="C5" s="3">
        <f t="shared" si="1"/>
        <v>0.0000004877921492</v>
      </c>
      <c r="D5" s="3"/>
      <c r="E5" s="3"/>
      <c r="F5" s="3"/>
      <c r="G5" s="157" t="s">
        <v>68</v>
      </c>
      <c r="H5" s="3"/>
      <c r="I5" s="3"/>
      <c r="J5" s="3"/>
      <c r="K5" s="3"/>
      <c r="L5" s="3"/>
      <c r="M5" s="3">
        <f t="shared" si="2"/>
        <v>-0.000007072986163</v>
      </c>
      <c r="N5" s="3" t="str">
        <f t="shared" si="3"/>
        <v/>
      </c>
      <c r="O5" s="3"/>
      <c r="P5" s="3">
        <f t="shared" si="4"/>
        <v>0.0002927972375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3">
        <f t="shared" si="5"/>
        <v>-4.85</v>
      </c>
      <c r="B6" s="3">
        <f t="shared" si="6"/>
        <v>-14.25</v>
      </c>
      <c r="C6" s="3">
        <f t="shared" si="1"/>
        <v>0.0000006224351158</v>
      </c>
      <c r="D6" s="3"/>
      <c r="E6" s="3"/>
      <c r="F6" s="3"/>
      <c r="G6" s="3"/>
      <c r="H6" s="3"/>
      <c r="I6" s="3"/>
      <c r="J6" s="3"/>
      <c r="K6" s="3"/>
      <c r="L6" s="3"/>
      <c r="M6" s="3">
        <f t="shared" si="2"/>
        <v>-0.000008869700401</v>
      </c>
      <c r="N6" s="3" t="str">
        <f t="shared" si="3"/>
        <v/>
      </c>
      <c r="O6" s="3"/>
      <c r="P6" s="3">
        <f t="shared" si="4"/>
        <v>0.0003660307503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3">
        <f t="shared" si="5"/>
        <v>-4.8</v>
      </c>
      <c r="B7" s="3">
        <f t="shared" si="6"/>
        <v>-14</v>
      </c>
      <c r="C7" s="3">
        <f t="shared" si="1"/>
        <v>0.0000007922598182</v>
      </c>
      <c r="D7" s="3"/>
      <c r="E7" s="3">
        <f>E2-5*E3</f>
        <v>-15</v>
      </c>
      <c r="F7" s="3">
        <f>E2+5*E3</f>
        <v>35</v>
      </c>
      <c r="G7" s="3">
        <f>(F$7-E$7)/200</f>
        <v>0.25</v>
      </c>
      <c r="H7" s="3"/>
      <c r="I7" s="3"/>
      <c r="J7" s="3"/>
      <c r="K7" s="3"/>
      <c r="L7" s="3"/>
      <c r="M7" s="3">
        <f t="shared" si="2"/>
        <v>-0.00001109163745</v>
      </c>
      <c r="N7" s="3" t="str">
        <f t="shared" si="3"/>
        <v/>
      </c>
      <c r="O7" s="3"/>
      <c r="P7" s="3">
        <f t="shared" si="4"/>
        <v>0.0004563416553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3">
        <f t="shared" si="5"/>
        <v>-4.75</v>
      </c>
      <c r="B8" s="3">
        <f t="shared" si="6"/>
        <v>-13.75</v>
      </c>
      <c r="C8" s="3">
        <f t="shared" si="1"/>
        <v>0.000001005901458</v>
      </c>
      <c r="D8" s="3"/>
      <c r="E8" s="3"/>
      <c r="F8" s="3"/>
      <c r="G8" s="3"/>
      <c r="H8" s="3"/>
      <c r="I8" s="3"/>
      <c r="J8" s="3"/>
      <c r="K8" s="3"/>
      <c r="L8" s="3"/>
      <c r="M8" s="3">
        <f t="shared" si="2"/>
        <v>-0.00001383114504</v>
      </c>
      <c r="N8" s="3" t="str">
        <f t="shared" si="3"/>
        <v/>
      </c>
      <c r="O8" s="3"/>
      <c r="P8" s="3">
        <f t="shared" si="4"/>
        <v>0.000567391291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3">
        <f t="shared" si="5"/>
        <v>-4.7</v>
      </c>
      <c r="B9" s="3">
        <f t="shared" si="6"/>
        <v>-13.5</v>
      </c>
      <c r="C9" s="3">
        <f t="shared" si="1"/>
        <v>0.000001273965036</v>
      </c>
      <c r="D9" s="3"/>
      <c r="E9" s="3"/>
      <c r="F9" s="3" t="s">
        <v>58</v>
      </c>
      <c r="G9" s="3"/>
      <c r="H9" s="3" t="s">
        <v>69</v>
      </c>
      <c r="I9" s="3"/>
      <c r="J9" s="3" t="s">
        <v>59</v>
      </c>
      <c r="K9" s="3"/>
      <c r="L9" s="3"/>
      <c r="M9" s="3">
        <f t="shared" si="2"/>
        <v>-0.00001719852798</v>
      </c>
      <c r="N9" s="3" t="str">
        <f t="shared" si="3"/>
        <v/>
      </c>
      <c r="O9" s="3"/>
      <c r="P9" s="3">
        <f t="shared" si="4"/>
        <v>0.000703547191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3">
        <f t="shared" si="5"/>
        <v>-4.65</v>
      </c>
      <c r="B10" s="3">
        <f t="shared" si="6"/>
        <v>-13.25</v>
      </c>
      <c r="C10" s="3">
        <f t="shared" si="1"/>
        <v>0.000001609436491</v>
      </c>
      <c r="D10" s="3"/>
      <c r="E10" s="3">
        <f>E2</f>
        <v>10</v>
      </c>
      <c r="F10" s="3">
        <v>0.0</v>
      </c>
      <c r="G10" s="3">
        <f>MEDIAN(B3:B203)</f>
        <v>10</v>
      </c>
      <c r="H10" s="3">
        <f t="shared" ref="H10:H11" si="7">F10</f>
        <v>0</v>
      </c>
      <c r="I10" s="3">
        <f>N2</f>
        <v>10</v>
      </c>
      <c r="J10" s="3">
        <f t="shared" ref="J10:J11" si="8">F10</f>
        <v>0</v>
      </c>
      <c r="K10" s="3"/>
      <c r="L10" s="3"/>
      <c r="M10" s="3">
        <f t="shared" si="2"/>
        <v>-0.00002132503351</v>
      </c>
      <c r="N10" s="3" t="str">
        <f t="shared" si="3"/>
        <v/>
      </c>
      <c r="O10" s="3"/>
      <c r="P10" s="3">
        <f t="shared" si="4"/>
        <v>0.0008700010133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">
        <f t="shared" si="5"/>
        <v>-4.6</v>
      </c>
      <c r="B11" s="3">
        <f t="shared" si="6"/>
        <v>-13</v>
      </c>
      <c r="C11" s="3">
        <f t="shared" si="1"/>
        <v>0.000002028170413</v>
      </c>
      <c r="D11" s="3"/>
      <c r="E11" s="3">
        <f>E10</f>
        <v>10</v>
      </c>
      <c r="F11" s="3">
        <f>MAX(C3:C203)</f>
        <v>0.07978845608</v>
      </c>
      <c r="G11" s="3">
        <f>G10</f>
        <v>10</v>
      </c>
      <c r="H11" s="3">
        <f t="shared" si="7"/>
        <v>0.07978845608</v>
      </c>
      <c r="I11" s="3">
        <f>I10</f>
        <v>10</v>
      </c>
      <c r="J11" s="3">
        <f t="shared" si="8"/>
        <v>0.07978845608</v>
      </c>
      <c r="K11" s="3"/>
      <c r="L11" s="3"/>
      <c r="M11" s="3">
        <f t="shared" si="2"/>
        <v>-0.00002636621537</v>
      </c>
      <c r="N11" s="3" t="str">
        <f t="shared" si="3"/>
        <v/>
      </c>
      <c r="O11" s="3"/>
      <c r="P11" s="3">
        <f t="shared" si="4"/>
        <v>0.001072902149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3">
        <f t="shared" si="5"/>
        <v>-4.55</v>
      </c>
      <c r="B12" s="3">
        <f t="shared" si="6"/>
        <v>-12.75</v>
      </c>
      <c r="C12" s="3">
        <f t="shared" si="1"/>
        <v>0.000002549466476</v>
      </c>
      <c r="D12" s="3"/>
      <c r="E12" s="3"/>
      <c r="F12" s="3"/>
      <c r="G12" s="3"/>
      <c r="H12" s="3"/>
      <c r="I12" s="3"/>
      <c r="J12" s="3"/>
      <c r="K12" s="3"/>
      <c r="L12" s="3"/>
      <c r="M12" s="3">
        <f t="shared" si="2"/>
        <v>-0.00003250569757</v>
      </c>
      <c r="N12" s="3" t="str">
        <f t="shared" si="3"/>
        <v/>
      </c>
      <c r="O12" s="3"/>
      <c r="P12" s="3">
        <f t="shared" si="4"/>
        <v>0.001319508243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3">
        <f t="shared" si="5"/>
        <v>-4.5</v>
      </c>
      <c r="B13" s="3">
        <f t="shared" si="6"/>
        <v>-12.5</v>
      </c>
      <c r="C13" s="3">
        <f t="shared" si="1"/>
        <v>0.000003196748221</v>
      </c>
      <c r="D13" s="3"/>
      <c r="E13" s="3"/>
      <c r="F13" s="3"/>
      <c r="G13" s="3"/>
      <c r="H13" s="3"/>
      <c r="I13" s="3"/>
      <c r="J13" s="3"/>
      <c r="K13" s="3"/>
      <c r="L13" s="3"/>
      <c r="M13" s="3">
        <f t="shared" si="2"/>
        <v>-0.00003995935277</v>
      </c>
      <c r="N13" s="3" t="str">
        <f t="shared" si="3"/>
        <v/>
      </c>
      <c r="O13" s="3"/>
      <c r="P13" s="3">
        <f t="shared" si="4"/>
        <v>0.001618353787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3">
        <f t="shared" si="5"/>
        <v>-4.45</v>
      </c>
      <c r="B14" s="3">
        <f t="shared" si="6"/>
        <v>-12.25</v>
      </c>
      <c r="C14" s="3">
        <f t="shared" si="1"/>
        <v>0.000003998359341</v>
      </c>
      <c r="D14" s="3"/>
      <c r="E14" s="3"/>
      <c r="F14" s="3"/>
      <c r="G14" s="3"/>
      <c r="H14" s="3"/>
      <c r="I14" s="3"/>
      <c r="J14" s="3"/>
      <c r="K14" s="3"/>
      <c r="L14" s="3"/>
      <c r="M14" s="3">
        <f t="shared" si="2"/>
        <v>-0.00004897990193</v>
      </c>
      <c r="N14" s="3" t="str">
        <f t="shared" si="3"/>
        <v/>
      </c>
      <c r="O14" s="3"/>
      <c r="P14" s="3">
        <f t="shared" si="4"/>
        <v>0.001979437771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3">
        <f t="shared" si="5"/>
        <v>-4.4</v>
      </c>
      <c r="B15" s="3">
        <f t="shared" si="6"/>
        <v>-12</v>
      </c>
      <c r="C15" s="3">
        <f t="shared" si="1"/>
        <v>0.000004988494258</v>
      </c>
      <c r="D15" s="3"/>
      <c r="E15" s="3"/>
      <c r="F15" s="3"/>
      <c r="G15" s="3"/>
      <c r="H15" s="3"/>
      <c r="I15" s="3"/>
      <c r="J15" s="3"/>
      <c r="K15" s="3"/>
      <c r="L15" s="3"/>
      <c r="M15" s="3">
        <f t="shared" si="2"/>
        <v>-0.0000598619311</v>
      </c>
      <c r="N15" s="3" t="str">
        <f t="shared" si="3"/>
        <v/>
      </c>
      <c r="O15" s="3"/>
      <c r="P15" s="3">
        <f t="shared" si="4"/>
        <v>0.002414431221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3">
        <f t="shared" si="5"/>
        <v>-4.35</v>
      </c>
      <c r="B16" s="3">
        <f t="shared" si="6"/>
        <v>-11.75</v>
      </c>
      <c r="C16" s="3">
        <f t="shared" si="1"/>
        <v>0.000006208281412</v>
      </c>
      <c r="D16" s="3"/>
      <c r="E16" s="3"/>
      <c r="F16" s="3"/>
      <c r="G16" s="3"/>
      <c r="H16" s="3"/>
      <c r="I16" s="3"/>
      <c r="J16" s="3"/>
      <c r="K16" s="3"/>
      <c r="L16" s="3"/>
      <c r="M16" s="3">
        <f t="shared" si="2"/>
        <v>-0.00007294730659</v>
      </c>
      <c r="N16" s="3" t="str">
        <f t="shared" si="3"/>
        <v/>
      </c>
      <c r="O16" s="3"/>
      <c r="P16" s="3">
        <f t="shared" si="4"/>
        <v>0.002936905125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">
        <f t="shared" si="5"/>
        <v>-4.3</v>
      </c>
      <c r="B17" s="3">
        <f t="shared" si="6"/>
        <v>-11.5</v>
      </c>
      <c r="C17" s="3">
        <f t="shared" si="1"/>
        <v>0.000007707039348</v>
      </c>
      <c r="D17" s="3"/>
      <c r="E17" s="3"/>
      <c r="F17" s="3"/>
      <c r="G17" s="3"/>
      <c r="H17" s="3"/>
      <c r="I17" s="3"/>
      <c r="J17" s="3"/>
      <c r="K17" s="3"/>
      <c r="L17" s="3"/>
      <c r="M17" s="3">
        <f t="shared" si="2"/>
        <v>-0.00008863095251</v>
      </c>
      <c r="N17" s="3" t="str">
        <f t="shared" si="3"/>
        <v/>
      </c>
      <c r="O17" s="3"/>
      <c r="P17" s="3">
        <f t="shared" si="4"/>
        <v>0.003562578939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3">
        <f t="shared" si="5"/>
        <v>-4.25</v>
      </c>
      <c r="B18" s="3">
        <f t="shared" si="6"/>
        <v>-11.25</v>
      </c>
      <c r="C18" s="3">
        <f t="shared" si="1"/>
        <v>0.000009543727308</v>
      </c>
      <c r="D18" s="3"/>
      <c r="E18" s="3"/>
      <c r="F18" s="3"/>
      <c r="G18" s="3"/>
      <c r="H18" s="3"/>
      <c r="I18" s="3"/>
      <c r="J18" s="3"/>
      <c r="K18" s="3"/>
      <c r="L18" s="3"/>
      <c r="M18" s="3">
        <f t="shared" si="2"/>
        <v>-0.0001073669322</v>
      </c>
      <c r="N18" s="3" t="str">
        <f t="shared" si="3"/>
        <v/>
      </c>
      <c r="O18" s="3"/>
      <c r="P18" s="3">
        <f t="shared" si="4"/>
        <v>0.004309589363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">
        <f t="shared" si="5"/>
        <v>-4.2</v>
      </c>
      <c r="B19" s="3">
        <f t="shared" si="6"/>
        <v>-11</v>
      </c>
      <c r="C19" s="3">
        <f t="shared" si="1"/>
        <v>0.00001178861355</v>
      </c>
      <c r="D19" s="3"/>
      <c r="E19" s="3"/>
      <c r="F19" s="3"/>
      <c r="G19" s="3"/>
      <c r="H19" s="3"/>
      <c r="I19" s="3"/>
      <c r="J19" s="3"/>
      <c r="K19" s="3"/>
      <c r="L19" s="3"/>
      <c r="M19" s="3">
        <f t="shared" si="2"/>
        <v>-0.0001296747491</v>
      </c>
      <c r="N19" s="3" t="str">
        <f t="shared" si="3"/>
        <v/>
      </c>
      <c r="O19" s="3"/>
      <c r="P19" s="3">
        <f t="shared" si="4"/>
        <v>0.005198778576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>
        <f t="shared" si="5"/>
        <v>-4.15</v>
      </c>
      <c r="B20" s="3">
        <f t="shared" si="6"/>
        <v>-10.75</v>
      </c>
      <c r="C20" s="3">
        <f t="shared" si="1"/>
        <v>0.00001452518606</v>
      </c>
      <c r="D20" s="3"/>
      <c r="E20" s="3"/>
      <c r="F20" s="3"/>
      <c r="G20" s="3"/>
      <c r="H20" s="3"/>
      <c r="I20" s="3"/>
      <c r="J20" s="3"/>
      <c r="K20" s="3"/>
      <c r="L20" s="3"/>
      <c r="M20" s="3">
        <f t="shared" si="2"/>
        <v>-0.0001561457501</v>
      </c>
      <c r="N20" s="3" t="str">
        <f t="shared" si="3"/>
        <v/>
      </c>
      <c r="O20" s="3"/>
      <c r="P20" s="3">
        <f t="shared" si="4"/>
        <v>0.006254000423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3">
        <f t="shared" si="5"/>
        <v>-4.1</v>
      </c>
      <c r="B21" s="3">
        <f t="shared" si="6"/>
        <v>-10.5</v>
      </c>
      <c r="C21" s="3">
        <f t="shared" si="1"/>
        <v>0.00001785233144</v>
      </c>
      <c r="D21" s="3"/>
      <c r="E21" s="3"/>
      <c r="F21" s="3"/>
      <c r="G21" s="3"/>
      <c r="H21" s="3"/>
      <c r="I21" s="3"/>
      <c r="J21" s="3"/>
      <c r="K21" s="3"/>
      <c r="L21" s="3"/>
      <c r="M21" s="3">
        <f t="shared" si="2"/>
        <v>-0.0001874494801</v>
      </c>
      <c r="N21" s="3" t="str">
        <f t="shared" si="3"/>
        <v/>
      </c>
      <c r="O21" s="3"/>
      <c r="P21" s="3">
        <f t="shared" si="4"/>
        <v>0.007502442286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3">
        <f t="shared" si="5"/>
        <v>-4.05</v>
      </c>
      <c r="B22" s="3">
        <f t="shared" si="6"/>
        <v>-10.25</v>
      </c>
      <c r="C22" s="3">
        <f t="shared" si="1"/>
        <v>0.00002188680869</v>
      </c>
      <c r="D22" s="3"/>
      <c r="E22" s="3"/>
      <c r="F22" s="3"/>
      <c r="G22" s="3"/>
      <c r="H22" s="3"/>
      <c r="I22" s="3"/>
      <c r="J22" s="3"/>
      <c r="K22" s="3"/>
      <c r="L22" s="3"/>
      <c r="M22" s="3">
        <f t="shared" si="2"/>
        <v>-0.0002243397891</v>
      </c>
      <c r="N22" s="3" t="str">
        <f t="shared" si="3"/>
        <v/>
      </c>
      <c r="O22" s="3"/>
      <c r="P22" s="3">
        <f t="shared" si="4"/>
        <v>0.008974959488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3">
        <f t="shared" si="5"/>
        <v>-4</v>
      </c>
      <c r="B23" s="3">
        <f t="shared" si="6"/>
        <v>-10</v>
      </c>
      <c r="C23" s="3">
        <f t="shared" si="1"/>
        <v>0.00002676604515</v>
      </c>
      <c r="D23" s="3"/>
      <c r="E23" s="3"/>
      <c r="F23" s="3"/>
      <c r="G23" s="3"/>
      <c r="H23" s="3"/>
      <c r="I23" s="3"/>
      <c r="J23" s="3"/>
      <c r="K23" s="3"/>
      <c r="L23" s="3"/>
      <c r="M23" s="3">
        <f t="shared" si="2"/>
        <v>-0.0002676604515</v>
      </c>
      <c r="N23" s="3" t="str">
        <f t="shared" si="3"/>
        <v/>
      </c>
      <c r="O23" s="3"/>
      <c r="P23" s="3">
        <f t="shared" si="4"/>
        <v>0.01070641806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3">
        <f t="shared" si="5"/>
        <v>-3.95</v>
      </c>
      <c r="B24" s="3">
        <f t="shared" si="6"/>
        <v>-9.75</v>
      </c>
      <c r="C24" s="3">
        <f t="shared" si="1"/>
        <v>0.00003265128175</v>
      </c>
      <c r="D24" s="3"/>
      <c r="E24" s="3"/>
      <c r="F24" s="3"/>
      <c r="G24" s="3"/>
      <c r="H24" s="3"/>
      <c r="I24" s="3"/>
      <c r="J24" s="3"/>
      <c r="K24" s="3"/>
      <c r="L24" s="3"/>
      <c r="M24" s="3">
        <f t="shared" si="2"/>
        <v>-0.0003183499971</v>
      </c>
      <c r="N24" s="3" t="str">
        <f t="shared" si="3"/>
        <v/>
      </c>
      <c r="O24" s="3"/>
      <c r="P24" s="3">
        <f t="shared" si="4"/>
        <v>0.01273604059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3">
        <f t="shared" si="5"/>
        <v>-3.9</v>
      </c>
      <c r="B25" s="3">
        <f t="shared" si="6"/>
        <v>-9.5</v>
      </c>
      <c r="C25" s="3">
        <f t="shared" si="1"/>
        <v>0.00003973109428</v>
      </c>
      <c r="D25" s="3"/>
      <c r="E25" s="3"/>
      <c r="F25" s="3"/>
      <c r="G25" s="3"/>
      <c r="H25" s="3"/>
      <c r="I25" s="3"/>
      <c r="J25" s="3"/>
      <c r="K25" s="3"/>
      <c r="L25" s="3"/>
      <c r="M25" s="3">
        <f t="shared" si="2"/>
        <v>-0.0003774453956</v>
      </c>
      <c r="N25" s="3" t="str">
        <f t="shared" si="3"/>
        <v/>
      </c>
      <c r="O25" s="3"/>
      <c r="P25" s="3">
        <f t="shared" si="4"/>
        <v>0.0151077486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3">
        <f t="shared" si="5"/>
        <v>-3.85</v>
      </c>
      <c r="B26" s="3">
        <f t="shared" si="6"/>
        <v>-9.25</v>
      </c>
      <c r="C26" s="3">
        <f t="shared" si="1"/>
        <v>0.00004822531605</v>
      </c>
      <c r="D26" s="3"/>
      <c r="E26" s="3"/>
      <c r="F26" s="3"/>
      <c r="G26" s="3"/>
      <c r="H26" s="3"/>
      <c r="I26" s="3"/>
      <c r="J26" s="3"/>
      <c r="K26" s="3"/>
      <c r="L26" s="3"/>
      <c r="M26" s="3">
        <f t="shared" si="2"/>
        <v>-0.0004460841734</v>
      </c>
      <c r="N26" s="3" t="str">
        <f t="shared" si="3"/>
        <v/>
      </c>
      <c r="O26" s="3"/>
      <c r="P26" s="3">
        <f t="shared" si="4"/>
        <v>0.01787049368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3">
        <f t="shared" si="5"/>
        <v>-3.8</v>
      </c>
      <c r="B27" s="3">
        <f t="shared" si="6"/>
        <v>-9</v>
      </c>
      <c r="C27" s="3">
        <f t="shared" si="1"/>
        <v>0.00005838938516</v>
      </c>
      <c r="D27" s="3"/>
      <c r="E27" s="3"/>
      <c r="F27" s="3"/>
      <c r="G27" s="3"/>
      <c r="H27" s="3"/>
      <c r="I27" s="3"/>
      <c r="J27" s="3"/>
      <c r="K27" s="3"/>
      <c r="L27" s="3"/>
      <c r="M27" s="3">
        <f t="shared" si="2"/>
        <v>-0.0005255044664</v>
      </c>
      <c r="N27" s="3" t="str">
        <f t="shared" si="3"/>
        <v/>
      </c>
      <c r="O27" s="3"/>
      <c r="P27" s="3">
        <f t="shared" si="4"/>
        <v>0.02107856804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3">
        <f t="shared" si="5"/>
        <v>-3.75</v>
      </c>
      <c r="B28" s="3">
        <f t="shared" si="6"/>
        <v>-8.75</v>
      </c>
      <c r="C28" s="3">
        <f t="shared" si="1"/>
        <v>0.00007051913647</v>
      </c>
      <c r="D28" s="3"/>
      <c r="E28" s="3"/>
      <c r="F28" s="3"/>
      <c r="G28" s="3"/>
      <c r="H28" s="3"/>
      <c r="I28" s="3"/>
      <c r="J28" s="3"/>
      <c r="K28" s="3"/>
      <c r="L28" s="3"/>
      <c r="M28" s="3">
        <f t="shared" si="2"/>
        <v>-0.0006170424441</v>
      </c>
      <c r="N28" s="3" t="str">
        <f t="shared" si="3"/>
        <v/>
      </c>
      <c r="O28" s="3"/>
      <c r="P28" s="3">
        <f t="shared" si="4"/>
        <v>0.02479188392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3">
        <f t="shared" si="5"/>
        <v>-3.7</v>
      </c>
      <c r="B29" s="3">
        <f t="shared" si="6"/>
        <v>-8.5</v>
      </c>
      <c r="C29" s="3">
        <f t="shared" si="1"/>
        <v>0.00008495605411</v>
      </c>
      <c r="D29" s="3"/>
      <c r="E29" s="3"/>
      <c r="F29" s="3"/>
      <c r="G29" s="3"/>
      <c r="H29" s="3"/>
      <c r="I29" s="3"/>
      <c r="J29" s="3"/>
      <c r="K29" s="3"/>
      <c r="L29" s="3"/>
      <c r="M29" s="3">
        <f t="shared" si="2"/>
        <v>-0.0007221264599</v>
      </c>
      <c r="N29" s="3" t="str">
        <f t="shared" si="3"/>
        <v/>
      </c>
      <c r="O29" s="3"/>
      <c r="P29" s="3">
        <f t="shared" si="4"/>
        <v>0.02907620952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3">
        <f t="shared" si="5"/>
        <v>-3.65</v>
      </c>
      <c r="B30" s="3">
        <f t="shared" si="6"/>
        <v>-8.25</v>
      </c>
      <c r="C30" s="3">
        <f t="shared" si="1"/>
        <v>0.0001020929949</v>
      </c>
      <c r="D30" s="3"/>
      <c r="E30" s="3"/>
      <c r="F30" s="3"/>
      <c r="G30" s="3"/>
      <c r="H30" s="3"/>
      <c r="I30" s="3"/>
      <c r="J30" s="3"/>
      <c r="K30" s="3"/>
      <c r="L30" s="3"/>
      <c r="M30" s="3">
        <f t="shared" si="2"/>
        <v>-0.0008422672077</v>
      </c>
      <c r="N30" s="3" t="str">
        <f t="shared" si="3"/>
        <v/>
      </c>
      <c r="O30" s="3"/>
      <c r="P30" s="3">
        <f t="shared" si="4"/>
        <v>0.0340033481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3">
        <f t="shared" si="5"/>
        <v>-3.6</v>
      </c>
      <c r="B31" s="3">
        <f t="shared" si="6"/>
        <v>-8</v>
      </c>
      <c r="C31" s="3">
        <f t="shared" si="1"/>
        <v>0.000122380386</v>
      </c>
      <c r="D31" s="3"/>
      <c r="E31" s="3"/>
      <c r="F31" s="3"/>
      <c r="G31" s="3"/>
      <c r="H31" s="3"/>
      <c r="I31" s="3"/>
      <c r="J31" s="3"/>
      <c r="K31" s="3"/>
      <c r="L31" s="3"/>
      <c r="M31" s="3">
        <f t="shared" si="2"/>
        <v>-0.0009790430882</v>
      </c>
      <c r="N31" s="3" t="str">
        <f t="shared" si="3"/>
        <v/>
      </c>
      <c r="O31" s="3"/>
      <c r="P31" s="3">
        <f t="shared" si="4"/>
        <v>0.03965124507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3">
        <f t="shared" si="5"/>
        <v>-3.55</v>
      </c>
      <c r="B32" s="3">
        <f t="shared" si="6"/>
        <v>-7.75</v>
      </c>
      <c r="C32" s="3">
        <f t="shared" si="1"/>
        <v>0.0001463328926</v>
      </c>
      <c r="D32" s="3"/>
      <c r="E32" s="3"/>
      <c r="F32" s="3"/>
      <c r="G32" s="3"/>
      <c r="H32" s="3"/>
      <c r="I32" s="3"/>
      <c r="J32" s="3"/>
      <c r="K32" s="3"/>
      <c r="L32" s="3"/>
      <c r="M32" s="3">
        <f t="shared" si="2"/>
        <v>-0.001134079917</v>
      </c>
      <c r="N32" s="3" t="str">
        <f t="shared" si="3"/>
        <v/>
      </c>
      <c r="O32" s="3"/>
      <c r="P32" s="3">
        <f t="shared" si="4"/>
        <v>0.04610400696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3">
        <f t="shared" si="5"/>
        <v>-3.5</v>
      </c>
      <c r="B33" s="3">
        <f t="shared" si="6"/>
        <v>-7.5</v>
      </c>
      <c r="C33" s="3">
        <f t="shared" si="1"/>
        <v>0.000174536539</v>
      </c>
      <c r="D33" s="3"/>
      <c r="E33" s="3"/>
      <c r="F33" s="3"/>
      <c r="G33" s="3"/>
      <c r="H33" s="3"/>
      <c r="I33" s="3"/>
      <c r="J33" s="3"/>
      <c r="K33" s="3"/>
      <c r="L33" s="3"/>
      <c r="M33" s="3">
        <f t="shared" si="2"/>
        <v>-0.001309024043</v>
      </c>
      <c r="N33" s="3" t="str">
        <f t="shared" si="3"/>
        <v/>
      </c>
      <c r="O33" s="3"/>
      <c r="P33" s="3">
        <f t="shared" si="4"/>
        <v>0.05345181507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3">
        <f t="shared" si="5"/>
        <v>-3.45</v>
      </c>
      <c r="B34" s="3">
        <f t="shared" si="6"/>
        <v>-7.25</v>
      </c>
      <c r="C34" s="3">
        <f t="shared" si="1"/>
        <v>0.0002076562591</v>
      </c>
      <c r="D34" s="3"/>
      <c r="E34" s="3"/>
      <c r="F34" s="3"/>
      <c r="G34" s="3"/>
      <c r="H34" s="3"/>
      <c r="I34" s="3"/>
      <c r="J34" s="3"/>
      <c r="K34" s="3"/>
      <c r="L34" s="3"/>
      <c r="M34" s="3">
        <f t="shared" si="2"/>
        <v>-0.001505507879</v>
      </c>
      <c r="N34" s="3" t="str">
        <f t="shared" si="3"/>
        <v/>
      </c>
      <c r="O34" s="3"/>
      <c r="P34" s="3">
        <f t="shared" si="4"/>
        <v>0.06179071561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3">
        <f t="shared" si="5"/>
        <v>-3.4</v>
      </c>
      <c r="B35" s="3">
        <f t="shared" si="6"/>
        <v>-7</v>
      </c>
      <c r="C35" s="3">
        <f t="shared" si="1"/>
        <v>0.0002464438337</v>
      </c>
      <c r="D35" s="3"/>
      <c r="E35" s="3"/>
      <c r="F35" s="3"/>
      <c r="G35" s="3"/>
      <c r="H35" s="3"/>
      <c r="I35" s="3"/>
      <c r="J35" s="3"/>
      <c r="K35" s="3"/>
      <c r="L35" s="3"/>
      <c r="M35" s="3">
        <f t="shared" si="2"/>
        <v>-0.001725106836</v>
      </c>
      <c r="N35" s="3" t="str">
        <f t="shared" si="3"/>
        <v/>
      </c>
      <c r="O35" s="3"/>
      <c r="P35" s="3">
        <f t="shared" si="4"/>
        <v>0.07122226794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3">
        <f t="shared" si="5"/>
        <v>-3.35</v>
      </c>
      <c r="B36" s="3">
        <f t="shared" si="6"/>
        <v>-6.75</v>
      </c>
      <c r="C36" s="3">
        <f t="shared" si="1"/>
        <v>0.0002917461609</v>
      </c>
      <c r="D36" s="3"/>
      <c r="E36" s="3"/>
      <c r="F36" s="3"/>
      <c r="G36" s="3"/>
      <c r="H36" s="3"/>
      <c r="I36" s="3"/>
      <c r="J36" s="3"/>
      <c r="K36" s="3"/>
      <c r="L36" s="3"/>
      <c r="M36" s="3">
        <f t="shared" si="2"/>
        <v>-0.001969286586</v>
      </c>
      <c r="N36" s="3" t="str">
        <f t="shared" si="3"/>
        <v/>
      </c>
      <c r="O36" s="3"/>
      <c r="P36" s="3">
        <f t="shared" si="4"/>
        <v>0.08185303228</v>
      </c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3">
        <f t="shared" si="5"/>
        <v>-3.3</v>
      </c>
      <c r="B37" s="3">
        <f t="shared" si="6"/>
        <v>-6.5</v>
      </c>
      <c r="C37" s="3">
        <f t="shared" si="1"/>
        <v>0.0003445137878</v>
      </c>
      <c r="D37" s="3"/>
      <c r="E37" s="3"/>
      <c r="F37" s="3"/>
      <c r="G37" s="3"/>
      <c r="H37" s="3"/>
      <c r="I37" s="3"/>
      <c r="J37" s="3"/>
      <c r="K37" s="3"/>
      <c r="L37" s="3"/>
      <c r="M37" s="3">
        <f t="shared" si="2"/>
        <v>-0.002239339621</v>
      </c>
      <c r="N37" s="3" t="str">
        <f t="shared" si="3"/>
        <v/>
      </c>
      <c r="O37" s="3"/>
      <c r="P37" s="3">
        <f t="shared" si="4"/>
        <v>0.09379387873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3">
        <f t="shared" si="5"/>
        <v>-3.25</v>
      </c>
      <c r="B38" s="3">
        <f t="shared" si="6"/>
        <v>-6.25</v>
      </c>
      <c r="C38" s="3">
        <f t="shared" si="1"/>
        <v>0.0004058096115</v>
      </c>
      <c r="D38" s="3"/>
      <c r="E38" s="3"/>
      <c r="F38" s="3"/>
      <c r="G38" s="3"/>
      <c r="H38" s="3"/>
      <c r="I38" s="3"/>
      <c r="J38" s="3"/>
      <c r="K38" s="3"/>
      <c r="L38" s="3"/>
      <c r="M38" s="3">
        <f t="shared" si="2"/>
        <v>-0.002536310072</v>
      </c>
      <c r="N38" s="3" t="str">
        <f t="shared" si="3"/>
        <v/>
      </c>
      <c r="O38" s="3"/>
      <c r="P38" s="3">
        <f t="shared" si="4"/>
        <v>0.1071591005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>
        <f t="shared" si="5"/>
        <v>-3.2</v>
      </c>
      <c r="B39" s="3">
        <f t="shared" si="6"/>
        <v>-6</v>
      </c>
      <c r="C39" s="3">
        <f t="shared" si="1"/>
        <v>0.0004768176403</v>
      </c>
      <c r="D39" s="3"/>
      <c r="E39" s="3"/>
      <c r="F39" s="3"/>
      <c r="G39" s="3"/>
      <c r="H39" s="3"/>
      <c r="I39" s="3"/>
      <c r="J39" s="3"/>
      <c r="K39" s="3"/>
      <c r="L39" s="3"/>
      <c r="M39" s="3">
        <f t="shared" si="2"/>
        <v>-0.002860905842</v>
      </c>
      <c r="N39" s="3" t="str">
        <f t="shared" si="3"/>
        <v/>
      </c>
      <c r="O39" s="3"/>
      <c r="P39" s="3">
        <f t="shared" si="4"/>
        <v>0.1220653159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>
        <f t="shared" si="5"/>
        <v>-3.15</v>
      </c>
      <c r="B40" s="3">
        <f t="shared" si="6"/>
        <v>-5.75</v>
      </c>
      <c r="C40" s="3">
        <f t="shared" si="1"/>
        <v>0.000558851683</v>
      </c>
      <c r="D40" s="3"/>
      <c r="E40" s="3"/>
      <c r="F40" s="3"/>
      <c r="G40" s="3"/>
      <c r="H40" s="3"/>
      <c r="I40" s="3"/>
      <c r="J40" s="3"/>
      <c r="K40" s="3"/>
      <c r="L40" s="3"/>
      <c r="M40" s="3">
        <f t="shared" si="2"/>
        <v>-0.003213397177</v>
      </c>
      <c r="N40" s="3" t="str">
        <f t="shared" si="3"/>
        <v/>
      </c>
      <c r="O40" s="3"/>
      <c r="P40" s="3">
        <f t="shared" si="4"/>
        <v>0.1386301456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>
        <f t="shared" si="5"/>
        <v>-3.1</v>
      </c>
      <c r="B41" s="3">
        <f t="shared" si="6"/>
        <v>-5.5</v>
      </c>
      <c r="C41" s="3">
        <f t="shared" si="1"/>
        <v>0.0006533638112</v>
      </c>
      <c r="D41" s="3"/>
      <c r="E41" s="3"/>
      <c r="F41" s="3"/>
      <c r="G41" s="3"/>
      <c r="H41" s="3"/>
      <c r="I41" s="3"/>
      <c r="J41" s="3"/>
      <c r="K41" s="3"/>
      <c r="L41" s="3"/>
      <c r="M41" s="3">
        <f t="shared" si="2"/>
        <v>-0.003593500962</v>
      </c>
      <c r="N41" s="3" t="str">
        <f t="shared" si="3"/>
        <v/>
      </c>
      <c r="O41" s="3"/>
      <c r="P41" s="3">
        <f t="shared" si="4"/>
        <v>0.1569706557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3">
        <f t="shared" si="5"/>
        <v>-3.05</v>
      </c>
      <c r="B42" s="3">
        <f t="shared" si="6"/>
        <v>-5.25</v>
      </c>
      <c r="C42" s="3">
        <f t="shared" si="1"/>
        <v>0.0007619524196</v>
      </c>
      <c r="D42" s="3"/>
      <c r="E42" s="3"/>
      <c r="F42" s="3"/>
      <c r="G42" s="3"/>
      <c r="H42" s="3"/>
      <c r="I42" s="3"/>
      <c r="J42" s="3"/>
      <c r="K42" s="3"/>
      <c r="L42" s="3"/>
      <c r="M42" s="3">
        <f t="shared" si="2"/>
        <v>-0.004000250203</v>
      </c>
      <c r="N42" s="3" t="str">
        <f t="shared" si="3"/>
        <v/>
      </c>
      <c r="O42" s="3"/>
      <c r="P42" s="3">
        <f t="shared" si="4"/>
        <v>0.1772015596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>
        <f t="shared" si="5"/>
        <v>-3</v>
      </c>
      <c r="B43" s="3">
        <f t="shared" si="6"/>
        <v>-5</v>
      </c>
      <c r="C43" s="3">
        <f t="shared" si="1"/>
        <v>0.0008863696824</v>
      </c>
      <c r="D43" s="3"/>
      <c r="E43" s="3"/>
      <c r="F43" s="3"/>
      <c r="G43" s="3"/>
      <c r="H43" s="3"/>
      <c r="I43" s="3"/>
      <c r="J43" s="3"/>
      <c r="K43" s="3"/>
      <c r="L43" s="3"/>
      <c r="M43" s="3">
        <f t="shared" si="2"/>
        <v>-0.004431848412</v>
      </c>
      <c r="N43" s="3" t="str">
        <f t="shared" si="3"/>
        <v/>
      </c>
      <c r="O43" s="3"/>
      <c r="P43" s="3">
        <f t="shared" si="4"/>
        <v>0.1994331785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>
        <f t="shared" si="5"/>
        <v>-2.95</v>
      </c>
      <c r="B44" s="3">
        <f t="shared" si="6"/>
        <v>-4.75</v>
      </c>
      <c r="C44" s="3">
        <f t="shared" si="1"/>
        <v>0.001028528185</v>
      </c>
      <c r="D44" s="3"/>
      <c r="E44" s="3"/>
      <c r="F44" s="3"/>
      <c r="G44" s="3"/>
      <c r="H44" s="3"/>
      <c r="I44" s="3"/>
      <c r="J44" s="3"/>
      <c r="K44" s="3"/>
      <c r="L44" s="3"/>
      <c r="M44" s="3">
        <f t="shared" si="2"/>
        <v>-0.004885508877</v>
      </c>
      <c r="N44" s="3" t="str">
        <f t="shared" si="3"/>
        <v/>
      </c>
      <c r="O44" s="3"/>
      <c r="P44" s="3">
        <f t="shared" si="4"/>
        <v>0.2237691632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>
        <f t="shared" si="5"/>
        <v>-2.9</v>
      </c>
      <c r="B45" s="3">
        <f t="shared" si="6"/>
        <v>-4.5</v>
      </c>
      <c r="C45" s="3">
        <f t="shared" si="1"/>
        <v>0.001190506484</v>
      </c>
      <c r="D45" s="3"/>
      <c r="E45" s="3"/>
      <c r="F45" s="3"/>
      <c r="G45" s="3"/>
      <c r="H45" s="3"/>
      <c r="I45" s="3"/>
      <c r="J45" s="3"/>
      <c r="K45" s="3"/>
      <c r="L45" s="3"/>
      <c r="M45" s="3">
        <f t="shared" si="2"/>
        <v>-0.005357279178</v>
      </c>
      <c r="N45" s="3" t="str">
        <f t="shared" si="3"/>
        <v/>
      </c>
      <c r="O45" s="3"/>
      <c r="P45" s="3">
        <f t="shared" si="4"/>
        <v>0.2503039883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>
        <f t="shared" si="5"/>
        <v>-2.85</v>
      </c>
      <c r="B46" s="3">
        <f t="shared" si="6"/>
        <v>-4.25</v>
      </c>
      <c r="C46" s="3">
        <f t="shared" si="1"/>
        <v>0.001374553338</v>
      </c>
      <c r="D46" s="3"/>
      <c r="E46" s="3"/>
      <c r="F46" s="3"/>
      <c r="G46" s="3"/>
      <c r="H46" s="3"/>
      <c r="I46" s="3"/>
      <c r="J46" s="3"/>
      <c r="K46" s="3"/>
      <c r="L46" s="3"/>
      <c r="M46" s="3">
        <f t="shared" si="2"/>
        <v>-0.005841851687</v>
      </c>
      <c r="N46" s="3" t="str">
        <f t="shared" si="3"/>
        <v/>
      </c>
      <c r="O46" s="3"/>
      <c r="P46" s="3">
        <f t="shared" si="4"/>
        <v>0.2791202372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>
        <f t="shared" si="5"/>
        <v>-2.8</v>
      </c>
      <c r="B47" s="3">
        <f t="shared" si="6"/>
        <v>-4</v>
      </c>
      <c r="C47" s="3">
        <f t="shared" si="1"/>
        <v>0.001583090317</v>
      </c>
      <c r="D47" s="3"/>
      <c r="E47" s="3"/>
      <c r="F47" s="3"/>
      <c r="G47" s="3"/>
      <c r="H47" s="3"/>
      <c r="I47" s="3"/>
      <c r="J47" s="3"/>
      <c r="K47" s="3"/>
      <c r="L47" s="3"/>
      <c r="M47" s="3">
        <f t="shared" si="2"/>
        <v>-0.006332361266</v>
      </c>
      <c r="N47" s="3" t="str">
        <f t="shared" si="3"/>
        <v/>
      </c>
      <c r="O47" s="3"/>
      <c r="P47" s="3">
        <f t="shared" si="4"/>
        <v>0.3102857021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>
        <f t="shared" si="5"/>
        <v>-2.75</v>
      </c>
      <c r="B48" s="3">
        <f t="shared" si="6"/>
        <v>-3.75</v>
      </c>
      <c r="C48" s="3">
        <f t="shared" si="1"/>
        <v>0.0018187125</v>
      </c>
      <c r="D48" s="3"/>
      <c r="E48" s="3"/>
      <c r="F48" s="3"/>
      <c r="G48" s="3"/>
      <c r="H48" s="3"/>
      <c r="I48" s="3"/>
      <c r="J48" s="3"/>
      <c r="K48" s="3"/>
      <c r="L48" s="3"/>
      <c r="M48" s="3">
        <f t="shared" si="2"/>
        <v>-0.006820171876</v>
      </c>
      <c r="N48" s="3" t="str">
        <f t="shared" si="3"/>
        <v/>
      </c>
      <c r="O48" s="3"/>
      <c r="P48" s="3">
        <f t="shared" si="4"/>
        <v>0.3438503321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>
        <f t="shared" si="5"/>
        <v>-2.7</v>
      </c>
      <c r="B49" s="3">
        <f t="shared" si="6"/>
        <v>-3.5</v>
      </c>
      <c r="C49" s="3">
        <f t="shared" si="1"/>
        <v>0.002084186963</v>
      </c>
      <c r="D49" s="3"/>
      <c r="E49" s="3"/>
      <c r="F49" s="3"/>
      <c r="G49" s="3"/>
      <c r="H49" s="3"/>
      <c r="I49" s="3"/>
      <c r="J49" s="3"/>
      <c r="K49" s="3"/>
      <c r="L49" s="3"/>
      <c r="M49" s="3">
        <f t="shared" si="2"/>
        <v>-0.00729465437</v>
      </c>
      <c r="N49" s="3" t="str">
        <f t="shared" si="3"/>
        <v/>
      </c>
      <c r="O49" s="3"/>
      <c r="P49" s="3">
        <f t="shared" si="4"/>
        <v>0.379843074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>
        <f t="shared" si="5"/>
        <v>-2.65</v>
      </c>
      <c r="B50" s="3">
        <f t="shared" si="6"/>
        <v>-3.25</v>
      </c>
      <c r="C50" s="3">
        <f t="shared" si="1"/>
        <v>0.002382448722</v>
      </c>
      <c r="D50" s="3"/>
      <c r="E50" s="3"/>
      <c r="F50" s="3"/>
      <c r="G50" s="3"/>
      <c r="H50" s="3"/>
      <c r="I50" s="3"/>
      <c r="J50" s="3"/>
      <c r="K50" s="3"/>
      <c r="L50" s="3"/>
      <c r="M50" s="3">
        <f t="shared" si="2"/>
        <v>-0.007742958345</v>
      </c>
      <c r="N50" s="3" t="str">
        <f t="shared" si="3"/>
        <v/>
      </c>
      <c r="O50" s="3"/>
      <c r="P50" s="3">
        <f t="shared" si="4"/>
        <v>0.4182686537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>
        <f t="shared" si="5"/>
        <v>-2.6</v>
      </c>
      <c r="B51" s="3">
        <f t="shared" si="6"/>
        <v>-3</v>
      </c>
      <c r="C51" s="3">
        <f t="shared" si="1"/>
        <v>0.002716593847</v>
      </c>
      <c r="D51" s="3"/>
      <c r="E51" s="3"/>
      <c r="F51" s="3"/>
      <c r="G51" s="3"/>
      <c r="H51" s="3"/>
      <c r="I51" s="3"/>
      <c r="J51" s="3"/>
      <c r="K51" s="3"/>
      <c r="L51" s="3"/>
      <c r="M51" s="3">
        <f t="shared" si="2"/>
        <v>-0.00814978154</v>
      </c>
      <c r="N51" s="3" t="str">
        <f t="shared" si="3"/>
        <v/>
      </c>
      <c r="O51" s="3"/>
      <c r="P51" s="3">
        <f t="shared" si="4"/>
        <v>0.4591043601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>
        <f t="shared" si="5"/>
        <v>-2.55</v>
      </c>
      <c r="B52" s="3">
        <f t="shared" si="6"/>
        <v>-2.75</v>
      </c>
      <c r="C52" s="3">
        <f t="shared" si="1"/>
        <v>0.003089869427</v>
      </c>
      <c r="D52" s="3"/>
      <c r="E52" s="3"/>
      <c r="F52" s="3"/>
      <c r="G52" s="3"/>
      <c r="H52" s="3"/>
      <c r="I52" s="3"/>
      <c r="J52" s="3"/>
      <c r="K52" s="3"/>
      <c r="L52" s="3"/>
      <c r="M52" s="3">
        <f t="shared" si="2"/>
        <v>-0.008497140924</v>
      </c>
      <c r="N52" s="3" t="str">
        <f t="shared" si="3"/>
        <v/>
      </c>
      <c r="O52" s="3"/>
      <c r="P52" s="3">
        <f t="shared" si="4"/>
        <v>0.5022968987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>
        <f t="shared" si="5"/>
        <v>-2.5</v>
      </c>
      <c r="B53" s="3">
        <f t="shared" si="6"/>
        <v>-2.5</v>
      </c>
      <c r="C53" s="3">
        <f t="shared" si="1"/>
        <v>0.003505660099</v>
      </c>
      <c r="D53" s="3"/>
      <c r="E53" s="3"/>
      <c r="F53" s="3"/>
      <c r="G53" s="3"/>
      <c r="H53" s="3"/>
      <c r="I53" s="3"/>
      <c r="J53" s="3"/>
      <c r="K53" s="3"/>
      <c r="L53" s="3"/>
      <c r="M53" s="3">
        <f t="shared" si="2"/>
        <v>-0.008764150247</v>
      </c>
      <c r="N53" s="3" t="str">
        <f t="shared" si="3"/>
        <v/>
      </c>
      <c r="O53" s="3"/>
      <c r="P53" s="3">
        <f t="shared" si="4"/>
        <v>0.5477593904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>
        <f t="shared" si="5"/>
        <v>-2.45</v>
      </c>
      <c r="B54" s="3">
        <f t="shared" si="6"/>
        <v>-2.25</v>
      </c>
      <c r="C54" s="3">
        <f t="shared" si="1"/>
        <v>0.003967470878</v>
      </c>
      <c r="D54" s="3"/>
      <c r="E54" s="3"/>
      <c r="F54" s="3"/>
      <c r="G54" s="3"/>
      <c r="H54" s="3"/>
      <c r="I54" s="3"/>
      <c r="J54" s="3"/>
      <c r="K54" s="3"/>
      <c r="L54" s="3"/>
      <c r="M54" s="3">
        <f t="shared" si="2"/>
        <v>-0.008926809476</v>
      </c>
      <c r="N54" s="3" t="str">
        <f t="shared" si="3"/>
        <v/>
      </c>
      <c r="O54" s="3"/>
      <c r="P54" s="3">
        <f t="shared" si="4"/>
        <v>0.5953685987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>
        <f t="shared" si="5"/>
        <v>-2.4</v>
      </c>
      <c r="B55" s="3">
        <f t="shared" si="6"/>
        <v>-2</v>
      </c>
      <c r="C55" s="3">
        <f t="shared" si="1"/>
        <v>0.004478906059</v>
      </c>
      <c r="D55" s="3"/>
      <c r="E55" s="3"/>
      <c r="F55" s="3"/>
      <c r="G55" s="3"/>
      <c r="H55" s="3"/>
      <c r="I55" s="3"/>
      <c r="J55" s="3"/>
      <c r="K55" s="3"/>
      <c r="L55" s="3"/>
      <c r="M55" s="3">
        <f t="shared" si="2"/>
        <v>-0.008957812118</v>
      </c>
      <c r="N55" s="3" t="str">
        <f t="shared" si="3"/>
        <v/>
      </c>
      <c r="O55" s="3"/>
      <c r="P55" s="3">
        <f t="shared" si="4"/>
        <v>0.6449624725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>
        <f t="shared" si="5"/>
        <v>-2.35</v>
      </c>
      <c r="B56" s="3">
        <f t="shared" si="6"/>
        <v>-1.75</v>
      </c>
      <c r="C56" s="3">
        <f t="shared" si="1"/>
        <v>0.005043643983</v>
      </c>
      <c r="D56" s="3"/>
      <c r="E56" s="3"/>
      <c r="F56" s="3"/>
      <c r="G56" s="3"/>
      <c r="H56" s="3"/>
      <c r="I56" s="3"/>
      <c r="J56" s="3"/>
      <c r="K56" s="3"/>
      <c r="L56" s="3"/>
      <c r="M56" s="3">
        <f t="shared" si="2"/>
        <v>-0.00882637697</v>
      </c>
      <c r="N56" s="3" t="str">
        <f t="shared" si="3"/>
        <v/>
      </c>
      <c r="O56" s="3"/>
      <c r="P56" s="3">
        <f t="shared" si="4"/>
        <v>0.6963380974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>
        <f t="shared" si="5"/>
        <v>-2.3</v>
      </c>
      <c r="B57" s="3">
        <f t="shared" si="6"/>
        <v>-1.5</v>
      </c>
      <c r="C57" s="3">
        <f t="shared" si="1"/>
        <v>0.005665407548</v>
      </c>
      <c r="D57" s="3"/>
      <c r="E57" s="3"/>
      <c r="F57" s="3"/>
      <c r="G57" s="3"/>
      <c r="H57" s="3"/>
      <c r="I57" s="3"/>
      <c r="J57" s="3"/>
      <c r="K57" s="3"/>
      <c r="L57" s="3"/>
      <c r="M57" s="3">
        <f t="shared" si="2"/>
        <v>-0.008498111322</v>
      </c>
      <c r="N57" s="3" t="str">
        <f t="shared" si="3"/>
        <v/>
      </c>
      <c r="O57" s="3"/>
      <c r="P57" s="3">
        <f t="shared" si="4"/>
        <v>0.7492501483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>
        <f t="shared" si="5"/>
        <v>-2.25</v>
      </c>
      <c r="B58" s="3">
        <f t="shared" si="6"/>
        <v>-1.25</v>
      </c>
      <c r="C58" s="3">
        <f t="shared" si="1"/>
        <v>0.006347930367</v>
      </c>
      <c r="D58" s="3"/>
      <c r="E58" s="3"/>
      <c r="F58" s="3"/>
      <c r="G58" s="3"/>
      <c r="H58" s="3"/>
      <c r="I58" s="3"/>
      <c r="J58" s="3"/>
      <c r="K58" s="3"/>
      <c r="L58" s="3"/>
      <c r="M58" s="3">
        <f t="shared" si="2"/>
        <v>-0.007934912959</v>
      </c>
      <c r="N58" s="3" t="str">
        <f t="shared" si="3"/>
        <v/>
      </c>
      <c r="O58" s="3"/>
      <c r="P58" s="3">
        <f t="shared" si="4"/>
        <v>0.8034099371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>
        <f t="shared" si="5"/>
        <v>-2.2</v>
      </c>
      <c r="B59" s="3">
        <f t="shared" si="6"/>
        <v>-1</v>
      </c>
      <c r="C59" s="3">
        <f t="shared" si="1"/>
        <v>0.007094918569</v>
      </c>
      <c r="D59" s="3"/>
      <c r="E59" s="3"/>
      <c r="F59" s="3"/>
      <c r="G59" s="3"/>
      <c r="H59" s="3"/>
      <c r="I59" s="3"/>
      <c r="J59" s="3"/>
      <c r="K59" s="3"/>
      <c r="L59" s="3"/>
      <c r="M59" s="3">
        <f t="shared" si="2"/>
        <v>-0.007094918569</v>
      </c>
      <c r="N59" s="3" t="str">
        <f t="shared" si="3"/>
        <v/>
      </c>
      <c r="O59" s="3"/>
      <c r="P59" s="3">
        <f t="shared" si="4"/>
        <v>0.8584851469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>
        <f t="shared" si="5"/>
        <v>-2.15</v>
      </c>
      <c r="B60" s="3">
        <f t="shared" si="6"/>
        <v>-0.75</v>
      </c>
      <c r="C60" s="3">
        <f t="shared" si="1"/>
        <v>0.007910008318</v>
      </c>
      <c r="D60" s="3"/>
      <c r="E60" s="3"/>
      <c r="F60" s="3"/>
      <c r="G60" s="3"/>
      <c r="H60" s="3"/>
      <c r="I60" s="3"/>
      <c r="J60" s="3"/>
      <c r="K60" s="3"/>
      <c r="L60" s="3"/>
      <c r="M60" s="3">
        <f t="shared" si="2"/>
        <v>-0.005932506238</v>
      </c>
      <c r="N60" s="3" t="str">
        <f t="shared" si="3"/>
        <v/>
      </c>
      <c r="O60" s="3"/>
      <c r="P60" s="3">
        <f t="shared" si="4"/>
        <v>0.9141003362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>
        <f t="shared" si="5"/>
        <v>-2.1</v>
      </c>
      <c r="B61" s="3">
        <f t="shared" si="6"/>
        <v>-0.5</v>
      </c>
      <c r="C61" s="3">
        <f t="shared" si="1"/>
        <v>0.008796719196</v>
      </c>
      <c r="D61" s="3"/>
      <c r="E61" s="3"/>
      <c r="F61" s="3"/>
      <c r="G61" s="3"/>
      <c r="H61" s="3"/>
      <c r="I61" s="3"/>
      <c r="J61" s="3"/>
      <c r="K61" s="3"/>
      <c r="L61" s="3"/>
      <c r="M61" s="3">
        <f t="shared" si="2"/>
        <v>-0.004398359598</v>
      </c>
      <c r="N61" s="3" t="str">
        <f t="shared" si="3"/>
        <v/>
      </c>
      <c r="O61" s="3"/>
      <c r="P61" s="3">
        <f t="shared" si="4"/>
        <v>0.9698382914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>
        <f t="shared" si="5"/>
        <v>-2.05</v>
      </c>
      <c r="B62" s="3">
        <f t="shared" si="6"/>
        <v>-0.25</v>
      </c>
      <c r="C62" s="3">
        <f t="shared" si="1"/>
        <v>0.009758403716</v>
      </c>
      <c r="D62" s="3"/>
      <c r="E62" s="3"/>
      <c r="F62" s="3"/>
      <c r="G62" s="3"/>
      <c r="H62" s="3"/>
      <c r="I62" s="3"/>
      <c r="J62" s="3"/>
      <c r="K62" s="3"/>
      <c r="L62" s="3"/>
      <c r="M62" s="3">
        <f t="shared" si="2"/>
        <v>-0.002439600929</v>
      </c>
      <c r="N62" s="3" t="str">
        <f t="shared" si="3"/>
        <v/>
      </c>
      <c r="O62" s="3"/>
      <c r="P62" s="3">
        <f t="shared" si="4"/>
        <v>1.02524229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>
        <f t="shared" si="5"/>
        <v>-2</v>
      </c>
      <c r="B63" s="3">
        <f t="shared" si="6"/>
        <v>0</v>
      </c>
      <c r="C63" s="3">
        <f t="shared" si="1"/>
        <v>0.0107981933</v>
      </c>
      <c r="D63" s="3"/>
      <c r="E63" s="3"/>
      <c r="F63" s="3"/>
      <c r="G63" s="3"/>
      <c r="H63" s="3"/>
      <c r="I63" s="3"/>
      <c r="J63" s="3"/>
      <c r="K63" s="3"/>
      <c r="L63" s="3"/>
      <c r="M63" s="3">
        <f t="shared" si="2"/>
        <v>0</v>
      </c>
      <c r="N63" s="3" t="str">
        <f t="shared" si="3"/>
        <v/>
      </c>
      <c r="O63" s="3"/>
      <c r="P63" s="3">
        <f t="shared" si="4"/>
        <v>1.07981933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>
        <f t="shared" si="5"/>
        <v>-1.95</v>
      </c>
      <c r="B64" s="3">
        <f t="shared" si="6"/>
        <v>0.25</v>
      </c>
      <c r="C64" s="3">
        <f t="shared" si="1"/>
        <v>0.01191894121</v>
      </c>
      <c r="D64" s="3"/>
      <c r="E64" s="3"/>
      <c r="F64" s="3"/>
      <c r="G64" s="3"/>
      <c r="H64" s="3"/>
      <c r="I64" s="3"/>
      <c r="J64" s="3"/>
      <c r="K64" s="3"/>
      <c r="L64" s="3"/>
      <c r="M64" s="3">
        <f t="shared" si="2"/>
        <v>0.002979735303</v>
      </c>
      <c r="N64" s="3" t="str">
        <f t="shared" si="3"/>
        <v/>
      </c>
      <c r="O64" s="3"/>
      <c r="P64" s="3">
        <f t="shared" si="4"/>
        <v>1.133044349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>
        <f t="shared" si="5"/>
        <v>-1.9</v>
      </c>
      <c r="B65" s="3">
        <f t="shared" si="6"/>
        <v>0.5</v>
      </c>
      <c r="C65" s="3">
        <f t="shared" si="1"/>
        <v>0.01312316295</v>
      </c>
      <c r="D65" s="3"/>
      <c r="E65" s="3"/>
      <c r="F65" s="3"/>
      <c r="G65" s="3"/>
      <c r="H65" s="3"/>
      <c r="I65" s="3"/>
      <c r="J65" s="3"/>
      <c r="K65" s="3"/>
      <c r="L65" s="3"/>
      <c r="M65" s="3">
        <f t="shared" si="2"/>
        <v>0.006561581477</v>
      </c>
      <c r="N65" s="3" t="str">
        <f t="shared" si="3"/>
        <v/>
      </c>
      <c r="O65" s="3"/>
      <c r="P65" s="3">
        <f t="shared" si="4"/>
        <v>1.184365457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>
        <f t="shared" si="5"/>
        <v>-1.85</v>
      </c>
      <c r="B66" s="3">
        <f t="shared" si="6"/>
        <v>0.75</v>
      </c>
      <c r="C66" s="3">
        <f t="shared" si="1"/>
        <v>0.01441297487</v>
      </c>
      <c r="D66" s="3"/>
      <c r="E66" s="3"/>
      <c r="F66" s="3"/>
      <c r="G66" s="3"/>
      <c r="H66" s="3"/>
      <c r="I66" s="3"/>
      <c r="J66" s="3"/>
      <c r="K66" s="3"/>
      <c r="L66" s="3"/>
      <c r="M66" s="3">
        <f t="shared" si="2"/>
        <v>0.01080973115</v>
      </c>
      <c r="N66" s="3" t="str">
        <f t="shared" si="3"/>
        <v/>
      </c>
      <c r="O66" s="3"/>
      <c r="P66" s="3">
        <f t="shared" si="4"/>
        <v>1.233210162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>
        <f t="shared" si="5"/>
        <v>-1.8</v>
      </c>
      <c r="B67" s="3">
        <f t="shared" si="6"/>
        <v>1</v>
      </c>
      <c r="C67" s="3">
        <f t="shared" si="1"/>
        <v>0.01579003166</v>
      </c>
      <c r="D67" s="3"/>
      <c r="E67" s="3"/>
      <c r="F67" s="3"/>
      <c r="G67" s="3"/>
      <c r="H67" s="3"/>
      <c r="I67" s="3"/>
      <c r="J67" s="3"/>
      <c r="K67" s="3"/>
      <c r="L67" s="3"/>
      <c r="M67" s="3">
        <f t="shared" si="2"/>
        <v>0.01579003166</v>
      </c>
      <c r="N67" s="3" t="str">
        <f t="shared" si="3"/>
        <v/>
      </c>
      <c r="O67" s="3"/>
      <c r="P67" s="3">
        <f t="shared" si="4"/>
        <v>1.278992564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>
        <f t="shared" si="5"/>
        <v>-1.75</v>
      </c>
      <c r="B68" s="3">
        <f t="shared" si="6"/>
        <v>1.25</v>
      </c>
      <c r="C68" s="3">
        <f t="shared" si="1"/>
        <v>0.01725546377</v>
      </c>
      <c r="D68" s="3"/>
      <c r="E68" s="3"/>
      <c r="F68" s="3"/>
      <c r="G68" s="3"/>
      <c r="H68" s="3"/>
      <c r="I68" s="3"/>
      <c r="J68" s="3"/>
      <c r="K68" s="3"/>
      <c r="L68" s="3"/>
      <c r="M68" s="3">
        <f t="shared" si="2"/>
        <v>0.02156932971</v>
      </c>
      <c r="N68" s="3" t="str">
        <f t="shared" si="3"/>
        <v/>
      </c>
      <c r="O68" s="3"/>
      <c r="P68" s="3">
        <f t="shared" si="4"/>
        <v>1.321121445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>
        <f t="shared" si="5"/>
        <v>-1.7</v>
      </c>
      <c r="B69" s="3">
        <f t="shared" si="6"/>
        <v>1.5</v>
      </c>
      <c r="C69" s="3">
        <f t="shared" si="1"/>
        <v>0.01880981548</v>
      </c>
      <c r="D69" s="3"/>
      <c r="E69" s="3"/>
      <c r="F69" s="3"/>
      <c r="G69" s="3"/>
      <c r="H69" s="3"/>
      <c r="I69" s="3"/>
      <c r="J69" s="3"/>
      <c r="K69" s="3"/>
      <c r="L69" s="3"/>
      <c r="M69" s="3">
        <f t="shared" si="2"/>
        <v>0.02821472321</v>
      </c>
      <c r="N69" s="3" t="str">
        <f t="shared" si="3"/>
        <v/>
      </c>
      <c r="O69" s="3"/>
      <c r="P69" s="3">
        <f t="shared" si="4"/>
        <v>1.359009168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>
        <f t="shared" si="5"/>
        <v>-1.65</v>
      </c>
      <c r="B70" s="3">
        <f t="shared" si="6"/>
        <v>1.75</v>
      </c>
      <c r="C70" s="3">
        <f t="shared" si="1"/>
        <v>0.02045298491</v>
      </c>
      <c r="D70" s="3"/>
      <c r="E70" s="3"/>
      <c r="F70" s="3"/>
      <c r="G70" s="3"/>
      <c r="H70" s="3"/>
      <c r="I70" s="3"/>
      <c r="J70" s="3"/>
      <c r="K70" s="3"/>
      <c r="L70" s="3"/>
      <c r="M70" s="3">
        <f t="shared" si="2"/>
        <v>0.0357927236</v>
      </c>
      <c r="N70" s="3" t="str">
        <f t="shared" si="3"/>
        <v/>
      </c>
      <c r="O70" s="3"/>
      <c r="P70" s="3">
        <f t="shared" si="4"/>
        <v>1.392081286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>
        <f t="shared" si="5"/>
        <v>-1.6</v>
      </c>
      <c r="B71" s="3">
        <f t="shared" si="6"/>
        <v>2</v>
      </c>
      <c r="C71" s="3">
        <f t="shared" si="1"/>
        <v>0.02218416694</v>
      </c>
      <c r="D71" s="3"/>
      <c r="E71" s="3"/>
      <c r="F71" s="3"/>
      <c r="G71" s="3"/>
      <c r="H71" s="3"/>
      <c r="I71" s="3"/>
      <c r="J71" s="3"/>
      <c r="K71" s="3"/>
      <c r="L71" s="3"/>
      <c r="M71" s="3">
        <f t="shared" si="2"/>
        <v>0.04436833387</v>
      </c>
      <c r="N71" s="3" t="str">
        <f t="shared" si="3"/>
        <v/>
      </c>
      <c r="O71" s="3"/>
      <c r="P71" s="3">
        <f t="shared" si="4"/>
        <v>1.419786684</v>
      </c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>
        <f t="shared" si="5"/>
        <v>-1.55</v>
      </c>
      <c r="B72" s="3">
        <f t="shared" si="6"/>
        <v>2.25</v>
      </c>
      <c r="C72" s="3">
        <f t="shared" si="1"/>
        <v>0.02400180014</v>
      </c>
      <c r="D72" s="3"/>
      <c r="E72" s="3"/>
      <c r="F72" s="3"/>
      <c r="G72" s="3"/>
      <c r="H72" s="3"/>
      <c r="I72" s="3"/>
      <c r="J72" s="3"/>
      <c r="K72" s="3"/>
      <c r="L72" s="3"/>
      <c r="M72" s="3">
        <f t="shared" si="2"/>
        <v>0.05400405031</v>
      </c>
      <c r="N72" s="3" t="str">
        <f t="shared" si="3"/>
        <v/>
      </c>
      <c r="O72" s="3"/>
      <c r="P72" s="3">
        <f t="shared" si="4"/>
        <v>1.441608121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>
        <f t="shared" si="5"/>
        <v>-1.5</v>
      </c>
      <c r="B73" s="3">
        <f t="shared" si="6"/>
        <v>2.5</v>
      </c>
      <c r="C73" s="3">
        <f t="shared" si="1"/>
        <v>0.02590351913</v>
      </c>
      <c r="D73" s="3"/>
      <c r="E73" s="3"/>
      <c r="F73" s="3"/>
      <c r="G73" s="3"/>
      <c r="H73" s="3"/>
      <c r="I73" s="3"/>
      <c r="J73" s="3"/>
      <c r="K73" s="3"/>
      <c r="L73" s="3"/>
      <c r="M73" s="3">
        <f t="shared" si="2"/>
        <v>0.06475879783</v>
      </c>
      <c r="N73" s="3" t="str">
        <f t="shared" si="3"/>
        <v/>
      </c>
      <c r="O73" s="3"/>
      <c r="P73" s="3">
        <f t="shared" si="4"/>
        <v>1.457072951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>
        <f t="shared" si="5"/>
        <v>-1.45</v>
      </c>
      <c r="B74" s="3">
        <f t="shared" si="6"/>
        <v>2.75</v>
      </c>
      <c r="C74" s="3">
        <f t="shared" si="1"/>
        <v>0.02788611329</v>
      </c>
      <c r="D74" s="3"/>
      <c r="E74" s="3"/>
      <c r="F74" s="3"/>
      <c r="G74" s="3"/>
      <c r="H74" s="3"/>
      <c r="I74" s="3"/>
      <c r="J74" s="3"/>
      <c r="K74" s="3"/>
      <c r="L74" s="3"/>
      <c r="M74" s="3">
        <f t="shared" si="2"/>
        <v>0.07668681154</v>
      </c>
      <c r="N74" s="3" t="str">
        <f t="shared" si="3"/>
        <v/>
      </c>
      <c r="O74" s="3"/>
      <c r="P74" s="3">
        <f t="shared" si="4"/>
        <v>1.46576383</v>
      </c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>
        <f t="shared" si="5"/>
        <v>-1.4</v>
      </c>
      <c r="B75" s="3">
        <f t="shared" si="6"/>
        <v>3</v>
      </c>
      <c r="C75" s="3">
        <f t="shared" si="1"/>
        <v>0.02994549313</v>
      </c>
      <c r="D75" s="3"/>
      <c r="E75" s="3"/>
      <c r="F75" s="3"/>
      <c r="G75" s="3"/>
      <c r="H75" s="3"/>
      <c r="I75" s="3"/>
      <c r="J75" s="3"/>
      <c r="K75" s="3"/>
      <c r="L75" s="3"/>
      <c r="M75" s="3">
        <f t="shared" si="2"/>
        <v>0.08983647938</v>
      </c>
      <c r="N75" s="3" t="str">
        <f t="shared" si="3"/>
        <v/>
      </c>
      <c r="O75" s="3"/>
      <c r="P75" s="3">
        <f t="shared" si="4"/>
        <v>1.467329163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>
        <f t="shared" si="5"/>
        <v>-1.35</v>
      </c>
      <c r="B76" s="3">
        <f t="shared" si="6"/>
        <v>3.25</v>
      </c>
      <c r="C76" s="3">
        <f t="shared" si="1"/>
        <v>0.03207666547</v>
      </c>
      <c r="D76" s="3"/>
      <c r="E76" s="3"/>
      <c r="F76" s="3"/>
      <c r="G76" s="3"/>
      <c r="H76" s="3"/>
      <c r="I76" s="3"/>
      <c r="J76" s="3"/>
      <c r="K76" s="3"/>
      <c r="L76" s="3"/>
      <c r="M76" s="3">
        <f t="shared" si="2"/>
        <v>0.1042491628</v>
      </c>
      <c r="N76" s="3" t="str">
        <f t="shared" si="3"/>
        <v/>
      </c>
      <c r="O76" s="3"/>
      <c r="P76" s="3">
        <f t="shared" si="4"/>
        <v>1.46149307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>
        <f t="shared" si="5"/>
        <v>-1.3</v>
      </c>
      <c r="B77" s="3">
        <f t="shared" si="6"/>
        <v>3.5</v>
      </c>
      <c r="C77" s="3">
        <f t="shared" si="1"/>
        <v>0.03427371841</v>
      </c>
      <c r="D77" s="3"/>
      <c r="E77" s="3"/>
      <c r="F77" s="3"/>
      <c r="G77" s="3"/>
      <c r="H77" s="3"/>
      <c r="I77" s="3"/>
      <c r="J77" s="3"/>
      <c r="K77" s="3"/>
      <c r="L77" s="3"/>
      <c r="M77" s="3">
        <f t="shared" si="2"/>
        <v>0.1199580144</v>
      </c>
      <c r="N77" s="3" t="str">
        <f t="shared" si="3"/>
        <v/>
      </c>
      <c r="O77" s="3"/>
      <c r="P77" s="3">
        <f t="shared" si="4"/>
        <v>1.448064603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>
        <f t="shared" si="5"/>
        <v>-1.25</v>
      </c>
      <c r="B78" s="3">
        <f t="shared" si="6"/>
        <v>3.75</v>
      </c>
      <c r="C78" s="3">
        <f t="shared" si="1"/>
        <v>0.03652981708</v>
      </c>
      <c r="D78" s="3"/>
      <c r="E78" s="3"/>
      <c r="F78" s="3"/>
      <c r="G78" s="3"/>
      <c r="H78" s="3"/>
      <c r="I78" s="3"/>
      <c r="J78" s="3"/>
      <c r="K78" s="3"/>
      <c r="L78" s="3"/>
      <c r="M78" s="3">
        <f t="shared" si="2"/>
        <v>0.136986814</v>
      </c>
      <c r="N78" s="3" t="str">
        <f t="shared" si="3"/>
        <v/>
      </c>
      <c r="O78" s="3"/>
      <c r="P78" s="3">
        <f t="shared" si="4"/>
        <v>1.42694598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>
        <f t="shared" si="5"/>
        <v>-1.2</v>
      </c>
      <c r="B79" s="3">
        <f t="shared" si="6"/>
        <v>4</v>
      </c>
      <c r="C79" s="3">
        <f t="shared" si="1"/>
        <v>0.038837211</v>
      </c>
      <c r="D79" s="3"/>
      <c r="E79" s="3"/>
      <c r="F79" s="3"/>
      <c r="G79" s="3"/>
      <c r="H79" s="3"/>
      <c r="I79" s="3"/>
      <c r="J79" s="3"/>
      <c r="K79" s="3"/>
      <c r="L79" s="3"/>
      <c r="M79" s="3">
        <f t="shared" si="2"/>
        <v>0.155348844</v>
      </c>
      <c r="N79" s="3" t="str">
        <f t="shared" si="3"/>
        <v/>
      </c>
      <c r="O79" s="3"/>
      <c r="P79" s="3">
        <f t="shared" si="4"/>
        <v>1.398139596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>
        <f t="shared" si="5"/>
        <v>-1.15</v>
      </c>
      <c r="B80" s="3">
        <f t="shared" si="6"/>
        <v>4.25</v>
      </c>
      <c r="C80" s="3">
        <f t="shared" si="1"/>
        <v>0.04118725374</v>
      </c>
      <c r="D80" s="3"/>
      <c r="E80" s="3"/>
      <c r="F80" s="3"/>
      <c r="G80" s="3"/>
      <c r="H80" s="3"/>
      <c r="I80" s="3"/>
      <c r="J80" s="3"/>
      <c r="K80" s="3"/>
      <c r="L80" s="3"/>
      <c r="M80" s="3">
        <f t="shared" si="2"/>
        <v>0.1750458284</v>
      </c>
      <c r="N80" s="3" t="str">
        <f t="shared" si="3"/>
        <v/>
      </c>
      <c r="O80" s="3"/>
      <c r="P80" s="3">
        <f t="shared" si="4"/>
        <v>1.361753577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>
        <f t="shared" si="5"/>
        <v>-1.1</v>
      </c>
      <c r="B81" s="3">
        <f t="shared" si="6"/>
        <v>4.5</v>
      </c>
      <c r="C81" s="3">
        <f t="shared" si="1"/>
        <v>0.04357043541</v>
      </c>
      <c r="D81" s="3"/>
      <c r="E81" s="3"/>
      <c r="F81" s="3"/>
      <c r="G81" s="3"/>
      <c r="H81" s="3"/>
      <c r="I81" s="3"/>
      <c r="J81" s="3"/>
      <c r="K81" s="3"/>
      <c r="L81" s="3"/>
      <c r="M81" s="3">
        <f t="shared" si="2"/>
        <v>0.1960669593</v>
      </c>
      <c r="N81" s="3" t="str">
        <f t="shared" si="3"/>
        <v/>
      </c>
      <c r="O81" s="3"/>
      <c r="P81" s="3">
        <f t="shared" si="4"/>
        <v>1.318005671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>
        <f t="shared" si="5"/>
        <v>-1.05</v>
      </c>
      <c r="B82" s="3">
        <f t="shared" si="6"/>
        <v>4.75</v>
      </c>
      <c r="C82" s="3">
        <f t="shared" si="1"/>
        <v>0.04597642814</v>
      </c>
      <c r="D82" s="3"/>
      <c r="E82" s="3"/>
      <c r="F82" s="3"/>
      <c r="G82" s="3"/>
      <c r="H82" s="3"/>
      <c r="I82" s="3"/>
      <c r="J82" s="3"/>
      <c r="K82" s="3"/>
      <c r="L82" s="3"/>
      <c r="M82" s="3">
        <f t="shared" si="2"/>
        <v>0.2183880337</v>
      </c>
      <c r="N82" s="3" t="str">
        <f t="shared" si="3"/>
        <v/>
      </c>
      <c r="O82" s="3"/>
      <c r="P82" s="3">
        <f t="shared" si="4"/>
        <v>1.267225301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>
        <f t="shared" si="5"/>
        <v>-1</v>
      </c>
      <c r="B83" s="3">
        <f t="shared" si="6"/>
        <v>5</v>
      </c>
      <c r="C83" s="3">
        <f t="shared" si="1"/>
        <v>0.0483941449</v>
      </c>
      <c r="D83" s="3"/>
      <c r="E83" s="3"/>
      <c r="F83" s="3"/>
      <c r="G83" s="3"/>
      <c r="H83" s="3"/>
      <c r="I83" s="3"/>
      <c r="J83" s="3"/>
      <c r="K83" s="3"/>
      <c r="L83" s="3"/>
      <c r="M83" s="3">
        <f t="shared" si="2"/>
        <v>0.2419707245</v>
      </c>
      <c r="N83" s="3" t="str">
        <f t="shared" si="3"/>
        <v/>
      </c>
      <c r="O83" s="3"/>
      <c r="P83" s="3">
        <f t="shared" si="4"/>
        <v>1.209853623</v>
      </c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>
        <f t="shared" si="5"/>
        <v>-0.95</v>
      </c>
      <c r="B84" s="3">
        <f t="shared" si="6"/>
        <v>5.25</v>
      </c>
      <c r="C84" s="3">
        <f t="shared" si="1"/>
        <v>0.05081181129</v>
      </c>
      <c r="D84" s="3"/>
      <c r="E84" s="3"/>
      <c r="F84" s="3"/>
      <c r="G84" s="3"/>
      <c r="H84" s="3"/>
      <c r="I84" s="3"/>
      <c r="J84" s="3"/>
      <c r="K84" s="3"/>
      <c r="L84" s="3"/>
      <c r="M84" s="3">
        <f t="shared" si="2"/>
        <v>0.2667620093</v>
      </c>
      <c r="N84" s="3" t="str">
        <f t="shared" si="3"/>
        <v/>
      </c>
      <c r="O84" s="3"/>
      <c r="P84" s="3">
        <f t="shared" si="4"/>
        <v>1.146441492</v>
      </c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>
        <f t="shared" si="5"/>
        <v>-0.9</v>
      </c>
      <c r="B85" s="3">
        <f t="shared" si="6"/>
        <v>5.5</v>
      </c>
      <c r="C85" s="3">
        <f t="shared" si="1"/>
        <v>0.05321704998</v>
      </c>
      <c r="D85" s="3"/>
      <c r="E85" s="3"/>
      <c r="F85" s="3"/>
      <c r="G85" s="3"/>
      <c r="H85" s="3"/>
      <c r="I85" s="3"/>
      <c r="J85" s="3"/>
      <c r="K85" s="3"/>
      <c r="L85" s="3"/>
      <c r="M85" s="3">
        <f t="shared" si="2"/>
        <v>0.2926937749</v>
      </c>
      <c r="N85" s="3" t="str">
        <f t="shared" si="3"/>
        <v/>
      </c>
      <c r="O85" s="3"/>
      <c r="P85" s="3">
        <f t="shared" si="4"/>
        <v>1.077645262</v>
      </c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>
        <f t="shared" si="5"/>
        <v>-0.85</v>
      </c>
      <c r="B86" s="3">
        <f t="shared" si="6"/>
        <v>5.75</v>
      </c>
      <c r="C86" s="3">
        <f t="shared" si="1"/>
        <v>0.05559697723</v>
      </c>
      <c r="D86" s="3"/>
      <c r="E86" s="3"/>
      <c r="F86" s="3"/>
      <c r="G86" s="3"/>
      <c r="H86" s="3"/>
      <c r="I86" s="3"/>
      <c r="J86" s="3"/>
      <c r="K86" s="3"/>
      <c r="L86" s="3"/>
      <c r="M86" s="3">
        <f t="shared" si="2"/>
        <v>0.3196826191</v>
      </c>
      <c r="N86" s="3" t="str">
        <f t="shared" si="3"/>
        <v/>
      </c>
      <c r="O86" s="3"/>
      <c r="P86" s="3">
        <f t="shared" si="4"/>
        <v>1.004220401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>
        <f t="shared" si="5"/>
        <v>-0.8</v>
      </c>
      <c r="B87" s="3">
        <f t="shared" si="6"/>
        <v>6</v>
      </c>
      <c r="C87" s="3">
        <f t="shared" si="1"/>
        <v>0.05793831055</v>
      </c>
      <c r="D87" s="3"/>
      <c r="E87" s="3"/>
      <c r="F87" s="3"/>
      <c r="G87" s="3"/>
      <c r="H87" s="3"/>
      <c r="I87" s="3"/>
      <c r="J87" s="3"/>
      <c r="K87" s="3"/>
      <c r="L87" s="3"/>
      <c r="M87" s="3">
        <f t="shared" si="2"/>
        <v>0.3476298633</v>
      </c>
      <c r="N87" s="3" t="str">
        <f t="shared" si="3"/>
        <v/>
      </c>
      <c r="O87" s="3"/>
      <c r="P87" s="3">
        <f t="shared" si="4"/>
        <v>0.9270129688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>
        <f t="shared" si="5"/>
        <v>-0.75</v>
      </c>
      <c r="B88" s="3">
        <f t="shared" si="6"/>
        <v>6.25</v>
      </c>
      <c r="C88" s="3">
        <f t="shared" si="1"/>
        <v>0.06022748643</v>
      </c>
      <c r="D88" s="3"/>
      <c r="E88" s="3"/>
      <c r="F88" s="3"/>
      <c r="G88" s="3"/>
      <c r="H88" s="3"/>
      <c r="I88" s="3"/>
      <c r="J88" s="3"/>
      <c r="K88" s="3"/>
      <c r="L88" s="3"/>
      <c r="M88" s="3">
        <f t="shared" si="2"/>
        <v>0.3764217902</v>
      </c>
      <c r="N88" s="3" t="str">
        <f t="shared" si="3"/>
        <v/>
      </c>
      <c r="O88" s="3"/>
      <c r="P88" s="3">
        <f t="shared" si="4"/>
        <v>0.8469490279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>
        <f t="shared" si="5"/>
        <v>-0.7</v>
      </c>
      <c r="B89" s="3">
        <f t="shared" si="6"/>
        <v>6.5</v>
      </c>
      <c r="C89" s="3">
        <f t="shared" si="1"/>
        <v>0.06245078667</v>
      </c>
      <c r="D89" s="3"/>
      <c r="E89" s="3"/>
      <c r="F89" s="3"/>
      <c r="G89" s="3"/>
      <c r="H89" s="3"/>
      <c r="I89" s="3"/>
      <c r="J89" s="3"/>
      <c r="K89" s="3"/>
      <c r="L89" s="3"/>
      <c r="M89" s="3">
        <f t="shared" si="2"/>
        <v>0.4059301134</v>
      </c>
      <c r="N89" s="3" t="str">
        <f t="shared" si="3"/>
        <v/>
      </c>
      <c r="O89" s="3"/>
      <c r="P89" s="3">
        <f t="shared" si="4"/>
        <v>0.7650221367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>
        <f t="shared" si="5"/>
        <v>-0.65</v>
      </c>
      <c r="B90" s="3">
        <f t="shared" si="6"/>
        <v>6.75</v>
      </c>
      <c r="C90" s="3">
        <f t="shared" si="1"/>
        <v>0.06459447193</v>
      </c>
      <c r="D90" s="3"/>
      <c r="E90" s="3"/>
      <c r="F90" s="3"/>
      <c r="G90" s="3"/>
      <c r="H90" s="3"/>
      <c r="I90" s="3"/>
      <c r="J90" s="3"/>
      <c r="K90" s="3"/>
      <c r="L90" s="3"/>
      <c r="M90" s="3">
        <f t="shared" si="2"/>
        <v>0.4360126856</v>
      </c>
      <c r="N90" s="3" t="str">
        <f t="shared" si="3"/>
        <v/>
      </c>
      <c r="O90" s="3"/>
      <c r="P90" s="3">
        <f t="shared" si="4"/>
        <v>0.6822791098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>
        <f t="shared" si="5"/>
        <v>-0.6</v>
      </c>
      <c r="B91" s="3">
        <f t="shared" si="6"/>
        <v>7</v>
      </c>
      <c r="C91" s="3">
        <f t="shared" si="1"/>
        <v>0.06664492058</v>
      </c>
      <c r="D91" s="3"/>
      <c r="E91" s="3"/>
      <c r="F91" s="3"/>
      <c r="G91" s="3"/>
      <c r="H91" s="3"/>
      <c r="I91" s="3"/>
      <c r="J91" s="3"/>
      <c r="K91" s="3"/>
      <c r="L91" s="3"/>
      <c r="M91" s="3">
        <f t="shared" si="2"/>
        <v>0.466514444</v>
      </c>
      <c r="N91" s="3" t="str">
        <f t="shared" si="3"/>
        <v/>
      </c>
      <c r="O91" s="3"/>
      <c r="P91" s="3">
        <f t="shared" si="4"/>
        <v>0.5998042852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>
        <f t="shared" si="5"/>
        <v>-0.55</v>
      </c>
      <c r="B92" s="3">
        <f t="shared" si="6"/>
        <v>7.25</v>
      </c>
      <c r="C92" s="3">
        <f t="shared" si="1"/>
        <v>0.068588771</v>
      </c>
      <c r="D92" s="3"/>
      <c r="E92" s="3"/>
      <c r="F92" s="3"/>
      <c r="G92" s="3"/>
      <c r="H92" s="3"/>
      <c r="I92" s="3"/>
      <c r="J92" s="3"/>
      <c r="K92" s="3"/>
      <c r="L92" s="3"/>
      <c r="M92" s="3">
        <f t="shared" si="2"/>
        <v>0.4972685898</v>
      </c>
      <c r="N92" s="3" t="str">
        <f t="shared" si="3"/>
        <v/>
      </c>
      <c r="O92" s="3"/>
      <c r="P92" s="3">
        <f t="shared" si="4"/>
        <v>0.5187025807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>
        <f t="shared" si="5"/>
        <v>-0.5</v>
      </c>
      <c r="B93" s="3">
        <f t="shared" si="6"/>
        <v>7.5</v>
      </c>
      <c r="C93" s="3">
        <f t="shared" si="1"/>
        <v>0.07041306535</v>
      </c>
      <c r="D93" s="3"/>
      <c r="E93" s="3"/>
      <c r="F93" s="3"/>
      <c r="G93" s="3"/>
      <c r="H93" s="3"/>
      <c r="I93" s="3"/>
      <c r="J93" s="3"/>
      <c r="K93" s="3"/>
      <c r="L93" s="3"/>
      <c r="M93" s="3">
        <f t="shared" si="2"/>
        <v>0.5280979901</v>
      </c>
      <c r="N93" s="3" t="str">
        <f t="shared" si="3"/>
        <v/>
      </c>
      <c r="O93" s="3"/>
      <c r="P93" s="3">
        <f t="shared" si="4"/>
        <v>0.4400816585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>
        <f t="shared" si="5"/>
        <v>-0.45</v>
      </c>
      <c r="B94" s="3">
        <f t="shared" si="6"/>
        <v>7.75</v>
      </c>
      <c r="C94" s="3">
        <f t="shared" si="1"/>
        <v>0.07210539249</v>
      </c>
      <c r="D94" s="3"/>
      <c r="E94" s="3"/>
      <c r="F94" s="3"/>
      <c r="G94" s="3"/>
      <c r="H94" s="3"/>
      <c r="I94" s="3"/>
      <c r="J94" s="3"/>
      <c r="K94" s="3"/>
      <c r="L94" s="3"/>
      <c r="M94" s="3">
        <f t="shared" si="2"/>
        <v>0.5588167918</v>
      </c>
      <c r="N94" s="3" t="str">
        <f t="shared" si="3"/>
        <v/>
      </c>
      <c r="O94" s="3"/>
      <c r="P94" s="3">
        <f t="shared" si="4"/>
        <v>0.3650335495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>
        <f t="shared" si="5"/>
        <v>-0.4</v>
      </c>
      <c r="B95" s="3">
        <f t="shared" si="6"/>
        <v>8</v>
      </c>
      <c r="C95" s="3">
        <f t="shared" si="1"/>
        <v>0.07365402806</v>
      </c>
      <c r="D95" s="3"/>
      <c r="E95" s="3"/>
      <c r="F95" s="3"/>
      <c r="G95" s="3"/>
      <c r="H95" s="3"/>
      <c r="I95" s="3"/>
      <c r="J95" s="3"/>
      <c r="K95" s="3"/>
      <c r="L95" s="3"/>
      <c r="M95" s="3">
        <f t="shared" si="2"/>
        <v>0.5892322245</v>
      </c>
      <c r="N95" s="3" t="str">
        <f t="shared" si="3"/>
        <v/>
      </c>
      <c r="O95" s="3"/>
      <c r="P95" s="3">
        <f t="shared" si="4"/>
        <v>0.2946161122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>
        <f t="shared" si="5"/>
        <v>-0.35</v>
      </c>
      <c r="B96" s="3">
        <f t="shared" si="6"/>
        <v>8.25</v>
      </c>
      <c r="C96" s="3">
        <f t="shared" si="1"/>
        <v>0.07504806938</v>
      </c>
      <c r="D96" s="3"/>
      <c r="E96" s="3"/>
      <c r="F96" s="3"/>
      <c r="G96" s="3"/>
      <c r="H96" s="3"/>
      <c r="I96" s="3"/>
      <c r="J96" s="3"/>
      <c r="K96" s="3"/>
      <c r="L96" s="3"/>
      <c r="M96" s="3">
        <f t="shared" si="2"/>
        <v>0.6191465724</v>
      </c>
      <c r="N96" s="3" t="str">
        <f t="shared" si="3"/>
        <v/>
      </c>
      <c r="O96" s="3"/>
      <c r="P96" s="3">
        <f t="shared" si="4"/>
        <v>0.2298347125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>
        <f t="shared" si="5"/>
        <v>-0.3</v>
      </c>
      <c r="B97" s="3">
        <f t="shared" si="6"/>
        <v>8.5</v>
      </c>
      <c r="C97" s="3">
        <f t="shared" si="1"/>
        <v>0.07627756309</v>
      </c>
      <c r="D97" s="3"/>
      <c r="E97" s="3"/>
      <c r="F97" s="3"/>
      <c r="G97" s="3"/>
      <c r="H97" s="3"/>
      <c r="I97" s="3"/>
      <c r="J97" s="3"/>
      <c r="K97" s="3"/>
      <c r="L97" s="3"/>
      <c r="M97" s="3">
        <f t="shared" si="2"/>
        <v>0.6483592863</v>
      </c>
      <c r="N97" s="3" t="str">
        <f t="shared" si="3"/>
        <v/>
      </c>
      <c r="O97" s="3"/>
      <c r="P97" s="3">
        <f t="shared" si="4"/>
        <v>0.171624517</v>
      </c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>
        <f t="shared" si="5"/>
        <v>-0.25</v>
      </c>
      <c r="B98" s="3">
        <f t="shared" si="6"/>
        <v>8.75</v>
      </c>
      <c r="C98" s="3">
        <f t="shared" si="1"/>
        <v>0.07733362336</v>
      </c>
      <c r="D98" s="3"/>
      <c r="E98" s="3"/>
      <c r="F98" s="3"/>
      <c r="G98" s="3"/>
      <c r="H98" s="3"/>
      <c r="I98" s="3"/>
      <c r="J98" s="3"/>
      <c r="K98" s="3"/>
      <c r="L98" s="3"/>
      <c r="M98" s="3">
        <f t="shared" si="2"/>
        <v>0.6766692044</v>
      </c>
      <c r="N98" s="3" t="str">
        <f t="shared" si="3"/>
        <v/>
      </c>
      <c r="O98" s="3"/>
      <c r="P98" s="3">
        <f t="shared" si="4"/>
        <v>0.1208337865</v>
      </c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>
        <f t="shared" si="5"/>
        <v>-0.2</v>
      </c>
      <c r="B99" s="3">
        <f t="shared" si="6"/>
        <v>9</v>
      </c>
      <c r="C99" s="3">
        <f t="shared" si="1"/>
        <v>0.0782085388</v>
      </c>
      <c r="D99" s="3"/>
      <c r="E99" s="3"/>
      <c r="F99" s="3"/>
      <c r="G99" s="3"/>
      <c r="H99" s="3"/>
      <c r="I99" s="3"/>
      <c r="J99" s="3"/>
      <c r="K99" s="3"/>
      <c r="L99" s="3"/>
      <c r="M99" s="3">
        <f t="shared" si="2"/>
        <v>0.7038768492</v>
      </c>
      <c r="N99" s="3" t="str">
        <f t="shared" si="3"/>
        <v/>
      </c>
      <c r="O99" s="3"/>
      <c r="P99" s="3">
        <f t="shared" si="4"/>
        <v>0.0782085388</v>
      </c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>
        <f t="shared" si="5"/>
        <v>-0.15</v>
      </c>
      <c r="B100" s="3">
        <f t="shared" si="6"/>
        <v>9.25</v>
      </c>
      <c r="C100" s="3">
        <f t="shared" si="1"/>
        <v>0.07889586618</v>
      </c>
      <c r="D100" s="3"/>
      <c r="E100" s="3"/>
      <c r="F100" s="3"/>
      <c r="G100" s="3"/>
      <c r="H100" s="3"/>
      <c r="I100" s="3"/>
      <c r="J100" s="3"/>
      <c r="K100" s="3"/>
      <c r="L100" s="3"/>
      <c r="M100" s="3">
        <f t="shared" si="2"/>
        <v>0.7297867622</v>
      </c>
      <c r="N100" s="3" t="str">
        <f t="shared" si="3"/>
        <v/>
      </c>
      <c r="O100" s="3"/>
      <c r="P100" s="3">
        <f t="shared" si="4"/>
        <v>0.04437892473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>
        <f t="shared" si="5"/>
        <v>-0.1</v>
      </c>
      <c r="B101" s="3">
        <f t="shared" si="6"/>
        <v>9.5</v>
      </c>
      <c r="C101" s="3">
        <f t="shared" si="1"/>
        <v>0.0793905095</v>
      </c>
      <c r="D101" s="3"/>
      <c r="E101" s="3"/>
      <c r="F101" s="3"/>
      <c r="G101" s="3"/>
      <c r="H101" s="3"/>
      <c r="I101" s="3"/>
      <c r="J101" s="3"/>
      <c r="K101" s="3"/>
      <c r="L101" s="3"/>
      <c r="M101" s="3">
        <f t="shared" si="2"/>
        <v>0.7542098402</v>
      </c>
      <c r="N101" s="3" t="str">
        <f t="shared" si="3"/>
        <v/>
      </c>
      <c r="O101" s="3"/>
      <c r="P101" s="3">
        <f t="shared" si="4"/>
        <v>0.01984762737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>
        <f t="shared" si="5"/>
        <v>-0.05</v>
      </c>
      <c r="B102" s="3">
        <f t="shared" si="6"/>
        <v>9.75</v>
      </c>
      <c r="C102" s="3">
        <f t="shared" si="1"/>
        <v>0.07968878282</v>
      </c>
      <c r="D102" s="3"/>
      <c r="E102" s="3"/>
      <c r="F102" s="3"/>
      <c r="G102" s="3"/>
      <c r="H102" s="3"/>
      <c r="I102" s="3"/>
      <c r="J102" s="3"/>
      <c r="K102" s="3"/>
      <c r="L102" s="3"/>
      <c r="M102" s="3">
        <f t="shared" si="2"/>
        <v>0.7769656325</v>
      </c>
      <c r="N102" s="3" t="str">
        <f t="shared" si="3"/>
        <v/>
      </c>
      <c r="O102" s="3"/>
      <c r="P102" s="3">
        <f t="shared" si="4"/>
        <v>0.004980548926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>
        <f t="shared" si="5"/>
        <v>0</v>
      </c>
      <c r="B103" s="3">
        <f t="shared" si="6"/>
        <v>10</v>
      </c>
      <c r="C103" s="3">
        <f t="shared" si="1"/>
        <v>0.07978845608</v>
      </c>
      <c r="D103" s="3"/>
      <c r="E103" s="3"/>
      <c r="F103" s="3"/>
      <c r="G103" s="3"/>
      <c r="H103" s="3"/>
      <c r="I103" s="3"/>
      <c r="J103" s="3"/>
      <c r="K103" s="3"/>
      <c r="L103" s="3"/>
      <c r="M103" s="3">
        <f t="shared" si="2"/>
        <v>0.7978845608</v>
      </c>
      <c r="N103" s="3">
        <f t="shared" si="3"/>
        <v>10</v>
      </c>
      <c r="O103" s="3"/>
      <c r="P103" s="3">
        <f t="shared" si="4"/>
        <v>0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>
        <f t="shared" si="5"/>
        <v>0.05</v>
      </c>
      <c r="B104" s="3">
        <f t="shared" si="6"/>
        <v>10.25</v>
      </c>
      <c r="C104" s="3">
        <f t="shared" si="1"/>
        <v>0.07968878282</v>
      </c>
      <c r="D104" s="3"/>
      <c r="E104" s="3"/>
      <c r="F104" s="3"/>
      <c r="G104" s="3"/>
      <c r="H104" s="3"/>
      <c r="I104" s="3"/>
      <c r="J104" s="3"/>
      <c r="K104" s="3"/>
      <c r="L104" s="3"/>
      <c r="M104" s="3">
        <f t="shared" si="2"/>
        <v>0.8168100239</v>
      </c>
      <c r="N104" s="3" t="str">
        <f t="shared" si="3"/>
        <v/>
      </c>
      <c r="O104" s="3"/>
      <c r="P104" s="3">
        <f t="shared" si="4"/>
        <v>0.004980548926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>
        <f t="shared" si="5"/>
        <v>0.1</v>
      </c>
      <c r="B105" s="3">
        <f t="shared" si="6"/>
        <v>10.5</v>
      </c>
      <c r="C105" s="3">
        <f t="shared" si="1"/>
        <v>0.0793905095</v>
      </c>
      <c r="D105" s="3"/>
      <c r="E105" s="3"/>
      <c r="F105" s="3"/>
      <c r="G105" s="3"/>
      <c r="H105" s="3"/>
      <c r="I105" s="3"/>
      <c r="J105" s="3"/>
      <c r="K105" s="3"/>
      <c r="L105" s="3"/>
      <c r="M105" s="3">
        <f t="shared" si="2"/>
        <v>0.8336003497</v>
      </c>
      <c r="N105" s="3" t="str">
        <f t="shared" si="3"/>
        <v/>
      </c>
      <c r="O105" s="3"/>
      <c r="P105" s="3">
        <f t="shared" si="4"/>
        <v>0.01984762737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>
        <f t="shared" si="5"/>
        <v>0.15</v>
      </c>
      <c r="B106" s="3">
        <f t="shared" si="6"/>
        <v>10.75</v>
      </c>
      <c r="C106" s="3">
        <f t="shared" si="1"/>
        <v>0.07889586618</v>
      </c>
      <c r="D106" s="3"/>
      <c r="E106" s="3"/>
      <c r="F106" s="3"/>
      <c r="G106" s="3"/>
      <c r="H106" s="3"/>
      <c r="I106" s="3"/>
      <c r="J106" s="3"/>
      <c r="K106" s="3"/>
      <c r="L106" s="3"/>
      <c r="M106" s="3">
        <f t="shared" si="2"/>
        <v>0.8481305615</v>
      </c>
      <c r="N106" s="3" t="str">
        <f t="shared" si="3"/>
        <v/>
      </c>
      <c r="O106" s="3"/>
      <c r="P106" s="3">
        <f t="shared" si="4"/>
        <v>0.04437892473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>
        <f t="shared" si="5"/>
        <v>0.2</v>
      </c>
      <c r="B107" s="3">
        <f t="shared" si="6"/>
        <v>11</v>
      </c>
      <c r="C107" s="3">
        <f t="shared" si="1"/>
        <v>0.0782085388</v>
      </c>
      <c r="D107" s="3"/>
      <c r="E107" s="3"/>
      <c r="F107" s="3"/>
      <c r="G107" s="3"/>
      <c r="H107" s="3"/>
      <c r="I107" s="3"/>
      <c r="J107" s="3"/>
      <c r="K107" s="3"/>
      <c r="L107" s="3"/>
      <c r="M107" s="3">
        <f t="shared" si="2"/>
        <v>0.8602939267</v>
      </c>
      <c r="N107" s="3" t="str">
        <f t="shared" si="3"/>
        <v/>
      </c>
      <c r="O107" s="3"/>
      <c r="P107" s="3">
        <f t="shared" si="4"/>
        <v>0.0782085388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>
        <f t="shared" si="5"/>
        <v>0.25</v>
      </c>
      <c r="B108" s="3">
        <f t="shared" si="6"/>
        <v>11.25</v>
      </c>
      <c r="C108" s="3">
        <f t="shared" si="1"/>
        <v>0.07733362336</v>
      </c>
      <c r="D108" s="3"/>
      <c r="E108" s="3"/>
      <c r="F108" s="3"/>
      <c r="G108" s="3"/>
      <c r="H108" s="3"/>
      <c r="I108" s="3"/>
      <c r="J108" s="3"/>
      <c r="K108" s="3"/>
      <c r="L108" s="3"/>
      <c r="M108" s="3">
        <f t="shared" si="2"/>
        <v>0.8700032628</v>
      </c>
      <c r="N108" s="3" t="str">
        <f t="shared" si="3"/>
        <v/>
      </c>
      <c r="O108" s="3"/>
      <c r="P108" s="3">
        <f t="shared" si="4"/>
        <v>0.1208337865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>
        <f t="shared" si="5"/>
        <v>0.3</v>
      </c>
      <c r="B109" s="3">
        <f t="shared" si="6"/>
        <v>11.5</v>
      </c>
      <c r="C109" s="3">
        <f t="shared" si="1"/>
        <v>0.07627756309</v>
      </c>
      <c r="D109" s="3"/>
      <c r="E109" s="3"/>
      <c r="F109" s="3"/>
      <c r="G109" s="3"/>
      <c r="H109" s="3"/>
      <c r="I109" s="3"/>
      <c r="J109" s="3"/>
      <c r="K109" s="3"/>
      <c r="L109" s="3"/>
      <c r="M109" s="3">
        <f t="shared" si="2"/>
        <v>0.8771919756</v>
      </c>
      <c r="N109" s="3" t="str">
        <f t="shared" si="3"/>
        <v/>
      </c>
      <c r="O109" s="3"/>
      <c r="P109" s="3">
        <f t="shared" si="4"/>
        <v>0.171624517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>
        <f t="shared" si="5"/>
        <v>0.35</v>
      </c>
      <c r="B110" s="3">
        <f t="shared" si="6"/>
        <v>11.75</v>
      </c>
      <c r="C110" s="3">
        <f t="shared" si="1"/>
        <v>0.07504806938</v>
      </c>
      <c r="D110" s="3"/>
      <c r="E110" s="3"/>
      <c r="F110" s="3"/>
      <c r="G110" s="3"/>
      <c r="H110" s="3"/>
      <c r="I110" s="3"/>
      <c r="J110" s="3"/>
      <c r="K110" s="3"/>
      <c r="L110" s="3"/>
      <c r="M110" s="3">
        <f t="shared" si="2"/>
        <v>0.8818148153</v>
      </c>
      <c r="N110" s="3" t="str">
        <f t="shared" si="3"/>
        <v/>
      </c>
      <c r="O110" s="3"/>
      <c r="P110" s="3">
        <f t="shared" si="4"/>
        <v>0.2298347125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>
        <f t="shared" si="5"/>
        <v>0.4</v>
      </c>
      <c r="B111" s="3">
        <f t="shared" si="6"/>
        <v>12</v>
      </c>
      <c r="C111" s="3">
        <f t="shared" si="1"/>
        <v>0.07365402806</v>
      </c>
      <c r="D111" s="3"/>
      <c r="E111" s="3"/>
      <c r="F111" s="3"/>
      <c r="G111" s="3"/>
      <c r="H111" s="3"/>
      <c r="I111" s="3"/>
      <c r="J111" s="3"/>
      <c r="K111" s="3"/>
      <c r="L111" s="3"/>
      <c r="M111" s="3">
        <f t="shared" si="2"/>
        <v>0.8838483367</v>
      </c>
      <c r="N111" s="3" t="str">
        <f t="shared" si="3"/>
        <v/>
      </c>
      <c r="O111" s="3"/>
      <c r="P111" s="3">
        <f t="shared" si="4"/>
        <v>0.2946161122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>
        <f t="shared" si="5"/>
        <v>0.45</v>
      </c>
      <c r="B112" s="3">
        <f t="shared" si="6"/>
        <v>12.25</v>
      </c>
      <c r="C112" s="3">
        <f t="shared" si="1"/>
        <v>0.07210539249</v>
      </c>
      <c r="D112" s="3"/>
      <c r="E112" s="3"/>
      <c r="F112" s="3"/>
      <c r="G112" s="3"/>
      <c r="H112" s="3"/>
      <c r="I112" s="3"/>
      <c r="J112" s="3"/>
      <c r="K112" s="3"/>
      <c r="L112" s="3"/>
      <c r="M112" s="3">
        <f t="shared" si="2"/>
        <v>0.883291058</v>
      </c>
      <c r="N112" s="3" t="str">
        <f t="shared" si="3"/>
        <v/>
      </c>
      <c r="O112" s="3"/>
      <c r="P112" s="3">
        <f t="shared" si="4"/>
        <v>0.3650335495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>
        <f t="shared" si="5"/>
        <v>0.5</v>
      </c>
      <c r="B113" s="3">
        <f t="shared" si="6"/>
        <v>12.5</v>
      </c>
      <c r="C113" s="3">
        <f t="shared" si="1"/>
        <v>0.07041306535</v>
      </c>
      <c r="D113" s="3"/>
      <c r="E113" s="3"/>
      <c r="F113" s="3"/>
      <c r="G113" s="3"/>
      <c r="H113" s="3"/>
      <c r="I113" s="3"/>
      <c r="J113" s="3"/>
      <c r="K113" s="3"/>
      <c r="L113" s="3"/>
      <c r="M113" s="3">
        <f t="shared" si="2"/>
        <v>0.8801633169</v>
      </c>
      <c r="N113" s="3" t="str">
        <f t="shared" si="3"/>
        <v/>
      </c>
      <c r="O113" s="3"/>
      <c r="P113" s="3">
        <f t="shared" si="4"/>
        <v>0.4400816585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>
        <f t="shared" si="5"/>
        <v>0.55</v>
      </c>
      <c r="B114" s="3">
        <f t="shared" si="6"/>
        <v>12.75</v>
      </c>
      <c r="C114" s="3">
        <f t="shared" si="1"/>
        <v>0.068588771</v>
      </c>
      <c r="D114" s="3"/>
      <c r="E114" s="3"/>
      <c r="F114" s="3"/>
      <c r="G114" s="3"/>
      <c r="H114" s="3"/>
      <c r="I114" s="3"/>
      <c r="J114" s="3"/>
      <c r="K114" s="3"/>
      <c r="L114" s="3"/>
      <c r="M114" s="3">
        <f t="shared" si="2"/>
        <v>0.8745068303</v>
      </c>
      <c r="N114" s="3" t="str">
        <f t="shared" si="3"/>
        <v/>
      </c>
      <c r="O114" s="3"/>
      <c r="P114" s="3">
        <f t="shared" si="4"/>
        <v>0.5187025807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>
        <f t="shared" si="5"/>
        <v>0.6</v>
      </c>
      <c r="B115" s="3">
        <f t="shared" si="6"/>
        <v>13</v>
      </c>
      <c r="C115" s="3">
        <f t="shared" si="1"/>
        <v>0.06664492058</v>
      </c>
      <c r="D115" s="3"/>
      <c r="E115" s="3"/>
      <c r="F115" s="3"/>
      <c r="G115" s="3"/>
      <c r="H115" s="3"/>
      <c r="I115" s="3"/>
      <c r="J115" s="3"/>
      <c r="K115" s="3"/>
      <c r="L115" s="3"/>
      <c r="M115" s="3">
        <f t="shared" si="2"/>
        <v>0.8663839675</v>
      </c>
      <c r="N115" s="3" t="str">
        <f t="shared" si="3"/>
        <v/>
      </c>
      <c r="O115" s="3"/>
      <c r="P115" s="3">
        <f t="shared" si="4"/>
        <v>0.5998042852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>
        <f t="shared" si="5"/>
        <v>0.65</v>
      </c>
      <c r="B116" s="3">
        <f t="shared" si="6"/>
        <v>13.25</v>
      </c>
      <c r="C116" s="3">
        <f t="shared" si="1"/>
        <v>0.06459447193</v>
      </c>
      <c r="D116" s="3"/>
      <c r="E116" s="3"/>
      <c r="F116" s="3"/>
      <c r="G116" s="3"/>
      <c r="H116" s="3"/>
      <c r="I116" s="3"/>
      <c r="J116" s="3"/>
      <c r="K116" s="3"/>
      <c r="L116" s="3"/>
      <c r="M116" s="3">
        <f t="shared" si="2"/>
        <v>0.8558767531</v>
      </c>
      <c r="N116" s="3" t="str">
        <f t="shared" si="3"/>
        <v/>
      </c>
      <c r="O116" s="3"/>
      <c r="P116" s="3">
        <f t="shared" si="4"/>
        <v>0.6822791098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>
        <f t="shared" si="5"/>
        <v>0.7</v>
      </c>
      <c r="B117" s="3">
        <f t="shared" si="6"/>
        <v>13.5</v>
      </c>
      <c r="C117" s="3">
        <f t="shared" si="1"/>
        <v>0.06245078667</v>
      </c>
      <c r="D117" s="3"/>
      <c r="E117" s="3"/>
      <c r="F117" s="3"/>
      <c r="G117" s="3"/>
      <c r="H117" s="3"/>
      <c r="I117" s="3"/>
      <c r="J117" s="3"/>
      <c r="K117" s="3"/>
      <c r="L117" s="3"/>
      <c r="M117" s="3">
        <f t="shared" si="2"/>
        <v>0.8430856201</v>
      </c>
      <c r="N117" s="3" t="str">
        <f t="shared" si="3"/>
        <v/>
      </c>
      <c r="O117" s="3"/>
      <c r="P117" s="3">
        <f t="shared" si="4"/>
        <v>0.7650221367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>
        <f t="shared" si="5"/>
        <v>0.75</v>
      </c>
      <c r="B118" s="3">
        <f t="shared" si="6"/>
        <v>13.75</v>
      </c>
      <c r="C118" s="3">
        <f t="shared" si="1"/>
        <v>0.06022748643</v>
      </c>
      <c r="D118" s="3"/>
      <c r="E118" s="3"/>
      <c r="F118" s="3"/>
      <c r="G118" s="3"/>
      <c r="H118" s="3"/>
      <c r="I118" s="3"/>
      <c r="J118" s="3"/>
      <c r="K118" s="3"/>
      <c r="L118" s="3"/>
      <c r="M118" s="3">
        <f t="shared" si="2"/>
        <v>0.8281279384</v>
      </c>
      <c r="N118" s="3" t="str">
        <f t="shared" si="3"/>
        <v/>
      </c>
      <c r="O118" s="3"/>
      <c r="P118" s="3">
        <f t="shared" si="4"/>
        <v>0.8469490279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>
        <f t="shared" si="5"/>
        <v>0.8</v>
      </c>
      <c r="B119" s="3">
        <f t="shared" si="6"/>
        <v>14</v>
      </c>
      <c r="C119" s="3">
        <f t="shared" si="1"/>
        <v>0.05793831055</v>
      </c>
      <c r="D119" s="3"/>
      <c r="E119" s="3"/>
      <c r="F119" s="3"/>
      <c r="G119" s="3"/>
      <c r="H119" s="3"/>
      <c r="I119" s="3"/>
      <c r="J119" s="3"/>
      <c r="K119" s="3"/>
      <c r="L119" s="3"/>
      <c r="M119" s="3">
        <f t="shared" si="2"/>
        <v>0.8111363477</v>
      </c>
      <c r="N119" s="3" t="str">
        <f t="shared" si="3"/>
        <v/>
      </c>
      <c r="O119" s="3"/>
      <c r="P119" s="3">
        <f t="shared" si="4"/>
        <v>0.9270129688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>
        <f t="shared" si="5"/>
        <v>0.85</v>
      </c>
      <c r="B120" s="3">
        <f t="shared" si="6"/>
        <v>14.25</v>
      </c>
      <c r="C120" s="3">
        <f t="shared" si="1"/>
        <v>0.05559697723</v>
      </c>
      <c r="D120" s="3"/>
      <c r="E120" s="3"/>
      <c r="F120" s="3"/>
      <c r="G120" s="3"/>
      <c r="H120" s="3"/>
      <c r="I120" s="3"/>
      <c r="J120" s="3"/>
      <c r="K120" s="3"/>
      <c r="L120" s="3"/>
      <c r="M120" s="3">
        <f t="shared" si="2"/>
        <v>0.7922569255</v>
      </c>
      <c r="N120" s="3" t="str">
        <f t="shared" si="3"/>
        <v/>
      </c>
      <c r="O120" s="3"/>
      <c r="P120" s="3">
        <f t="shared" si="4"/>
        <v>1.004220401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>
        <f t="shared" si="5"/>
        <v>0.9</v>
      </c>
      <c r="B121" s="3">
        <f t="shared" si="6"/>
        <v>14.5</v>
      </c>
      <c r="C121" s="3">
        <f t="shared" si="1"/>
        <v>0.05321704998</v>
      </c>
      <c r="D121" s="3"/>
      <c r="E121" s="3"/>
      <c r="F121" s="3"/>
      <c r="G121" s="3"/>
      <c r="H121" s="3"/>
      <c r="I121" s="3"/>
      <c r="J121" s="3"/>
      <c r="K121" s="3"/>
      <c r="L121" s="3"/>
      <c r="M121" s="3">
        <f t="shared" si="2"/>
        <v>0.7716472247</v>
      </c>
      <c r="N121" s="3" t="str">
        <f t="shared" si="3"/>
        <v/>
      </c>
      <c r="O121" s="3"/>
      <c r="P121" s="3">
        <f t="shared" si="4"/>
        <v>1.077645262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>
        <f t="shared" si="5"/>
        <v>0.95</v>
      </c>
      <c r="B122" s="3">
        <f t="shared" si="6"/>
        <v>14.75</v>
      </c>
      <c r="C122" s="3">
        <f t="shared" si="1"/>
        <v>0.05081181129</v>
      </c>
      <c r="D122" s="3"/>
      <c r="E122" s="3"/>
      <c r="F122" s="3"/>
      <c r="G122" s="3"/>
      <c r="H122" s="3"/>
      <c r="I122" s="3"/>
      <c r="J122" s="3"/>
      <c r="K122" s="3"/>
      <c r="L122" s="3"/>
      <c r="M122" s="3">
        <f t="shared" si="2"/>
        <v>0.7494742166</v>
      </c>
      <c r="N122" s="3" t="str">
        <f t="shared" si="3"/>
        <v/>
      </c>
      <c r="O122" s="3"/>
      <c r="P122" s="3">
        <f t="shared" si="4"/>
        <v>1.146441492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>
        <f t="shared" si="5"/>
        <v>1</v>
      </c>
      <c r="B123" s="3">
        <f t="shared" si="6"/>
        <v>15</v>
      </c>
      <c r="C123" s="3">
        <f t="shared" si="1"/>
        <v>0.0483941449</v>
      </c>
      <c r="D123" s="3"/>
      <c r="E123" s="3"/>
      <c r="F123" s="3"/>
      <c r="G123" s="3"/>
      <c r="H123" s="3"/>
      <c r="I123" s="3"/>
      <c r="J123" s="3"/>
      <c r="K123" s="3"/>
      <c r="L123" s="3"/>
      <c r="M123" s="3">
        <f t="shared" si="2"/>
        <v>0.7259121736</v>
      </c>
      <c r="N123" s="3" t="str">
        <f t="shared" si="3"/>
        <v/>
      </c>
      <c r="O123" s="3"/>
      <c r="P123" s="3">
        <f t="shared" si="4"/>
        <v>1.209853623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>
        <f t="shared" si="5"/>
        <v>1.05</v>
      </c>
      <c r="B124" s="3">
        <f t="shared" si="6"/>
        <v>15.25</v>
      </c>
      <c r="C124" s="3">
        <f t="shared" si="1"/>
        <v>0.04597642814</v>
      </c>
      <c r="D124" s="3"/>
      <c r="E124" s="3"/>
      <c r="F124" s="3"/>
      <c r="G124" s="3"/>
      <c r="H124" s="3"/>
      <c r="I124" s="3"/>
      <c r="J124" s="3"/>
      <c r="K124" s="3"/>
      <c r="L124" s="3"/>
      <c r="M124" s="3">
        <f t="shared" si="2"/>
        <v>0.7011405291</v>
      </c>
      <c r="N124" s="3" t="str">
        <f t="shared" si="3"/>
        <v/>
      </c>
      <c r="O124" s="3"/>
      <c r="P124" s="3">
        <f t="shared" si="4"/>
        <v>1.267225301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>
        <f t="shared" si="5"/>
        <v>1.1</v>
      </c>
      <c r="B125" s="3">
        <f t="shared" si="6"/>
        <v>15.5</v>
      </c>
      <c r="C125" s="3">
        <f t="shared" si="1"/>
        <v>0.04357043541</v>
      </c>
      <c r="D125" s="3"/>
      <c r="E125" s="3"/>
      <c r="F125" s="3"/>
      <c r="G125" s="3"/>
      <c r="H125" s="3"/>
      <c r="I125" s="3"/>
      <c r="J125" s="3"/>
      <c r="K125" s="3"/>
      <c r="L125" s="3"/>
      <c r="M125" s="3">
        <f t="shared" si="2"/>
        <v>0.6753417488</v>
      </c>
      <c r="N125" s="3" t="str">
        <f t="shared" si="3"/>
        <v/>
      </c>
      <c r="O125" s="3"/>
      <c r="P125" s="3">
        <f t="shared" si="4"/>
        <v>1.318005671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>
        <f t="shared" si="5"/>
        <v>1.15</v>
      </c>
      <c r="B126" s="3">
        <f t="shared" si="6"/>
        <v>15.75</v>
      </c>
      <c r="C126" s="3">
        <f t="shared" si="1"/>
        <v>0.04118725374</v>
      </c>
      <c r="D126" s="3"/>
      <c r="E126" s="3"/>
      <c r="F126" s="3"/>
      <c r="G126" s="3"/>
      <c r="H126" s="3"/>
      <c r="I126" s="3"/>
      <c r="J126" s="3"/>
      <c r="K126" s="3"/>
      <c r="L126" s="3"/>
      <c r="M126" s="3">
        <f t="shared" si="2"/>
        <v>0.6486992465</v>
      </c>
      <c r="N126" s="3" t="str">
        <f t="shared" si="3"/>
        <v/>
      </c>
      <c r="O126" s="3"/>
      <c r="P126" s="3">
        <f t="shared" si="4"/>
        <v>1.361753577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>
        <f t="shared" si="5"/>
        <v>1.2</v>
      </c>
      <c r="B127" s="3">
        <f t="shared" si="6"/>
        <v>16</v>
      </c>
      <c r="C127" s="3">
        <f t="shared" si="1"/>
        <v>0.038837211</v>
      </c>
      <c r="D127" s="3"/>
      <c r="E127" s="3"/>
      <c r="F127" s="3"/>
      <c r="G127" s="3"/>
      <c r="H127" s="3"/>
      <c r="I127" s="3"/>
      <c r="J127" s="3"/>
      <c r="K127" s="3"/>
      <c r="L127" s="3"/>
      <c r="M127" s="3">
        <f t="shared" si="2"/>
        <v>0.6213953759</v>
      </c>
      <c r="N127" s="3" t="str">
        <f t="shared" si="3"/>
        <v/>
      </c>
      <c r="O127" s="3"/>
      <c r="P127" s="3">
        <f t="shared" si="4"/>
        <v>1.398139596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>
        <f t="shared" si="5"/>
        <v>1.25</v>
      </c>
      <c r="B128" s="3">
        <f t="shared" si="6"/>
        <v>16.25</v>
      </c>
      <c r="C128" s="3">
        <f t="shared" si="1"/>
        <v>0.03652981708</v>
      </c>
      <c r="D128" s="3"/>
      <c r="E128" s="3"/>
      <c r="F128" s="3"/>
      <c r="G128" s="3"/>
      <c r="H128" s="3"/>
      <c r="I128" s="3"/>
      <c r="J128" s="3"/>
      <c r="K128" s="3"/>
      <c r="L128" s="3"/>
      <c r="M128" s="3">
        <f t="shared" si="2"/>
        <v>0.5936095275</v>
      </c>
      <c r="N128" s="3" t="str">
        <f t="shared" si="3"/>
        <v/>
      </c>
      <c r="O128" s="3"/>
      <c r="P128" s="3">
        <f t="shared" si="4"/>
        <v>1.42694598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>
        <f t="shared" si="5"/>
        <v>1.3</v>
      </c>
      <c r="B129" s="3">
        <f t="shared" si="6"/>
        <v>16.5</v>
      </c>
      <c r="C129" s="3">
        <f t="shared" si="1"/>
        <v>0.03427371841</v>
      </c>
      <c r="D129" s="3"/>
      <c r="E129" s="3"/>
      <c r="F129" s="3"/>
      <c r="G129" s="3"/>
      <c r="H129" s="3"/>
      <c r="I129" s="3"/>
      <c r="J129" s="3"/>
      <c r="K129" s="3"/>
      <c r="L129" s="3"/>
      <c r="M129" s="3">
        <f t="shared" si="2"/>
        <v>0.5655163538</v>
      </c>
      <c r="N129" s="3" t="str">
        <f t="shared" si="3"/>
        <v/>
      </c>
      <c r="O129" s="3"/>
      <c r="P129" s="3">
        <f t="shared" si="4"/>
        <v>1.448064603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>
        <f t="shared" si="5"/>
        <v>1.35</v>
      </c>
      <c r="B130" s="3">
        <f t="shared" si="6"/>
        <v>16.75</v>
      </c>
      <c r="C130" s="3">
        <f t="shared" si="1"/>
        <v>0.03207666547</v>
      </c>
      <c r="D130" s="3"/>
      <c r="E130" s="3"/>
      <c r="F130" s="3"/>
      <c r="G130" s="3"/>
      <c r="H130" s="3"/>
      <c r="I130" s="3"/>
      <c r="J130" s="3"/>
      <c r="K130" s="3"/>
      <c r="L130" s="3"/>
      <c r="M130" s="3">
        <f t="shared" si="2"/>
        <v>0.5372841466</v>
      </c>
      <c r="N130" s="3" t="str">
        <f t="shared" si="3"/>
        <v/>
      </c>
      <c r="O130" s="3"/>
      <c r="P130" s="3">
        <f t="shared" si="4"/>
        <v>1.46149307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>
        <f t="shared" si="5"/>
        <v>1.4</v>
      </c>
      <c r="B131" s="3">
        <f t="shared" si="6"/>
        <v>17</v>
      </c>
      <c r="C131" s="3">
        <f t="shared" si="1"/>
        <v>0.02994549313</v>
      </c>
      <c r="D131" s="3"/>
      <c r="E131" s="3"/>
      <c r="F131" s="3"/>
      <c r="G131" s="3"/>
      <c r="H131" s="3"/>
      <c r="I131" s="3"/>
      <c r="J131" s="3"/>
      <c r="K131" s="3"/>
      <c r="L131" s="3"/>
      <c r="M131" s="3">
        <f t="shared" si="2"/>
        <v>0.5090733832</v>
      </c>
      <c r="N131" s="3" t="str">
        <f t="shared" si="3"/>
        <v/>
      </c>
      <c r="O131" s="3"/>
      <c r="P131" s="3">
        <f t="shared" si="4"/>
        <v>1.467329163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>
        <f t="shared" si="5"/>
        <v>1.45</v>
      </c>
      <c r="B132" s="3">
        <f t="shared" si="6"/>
        <v>17.25</v>
      </c>
      <c r="C132" s="3">
        <f t="shared" si="1"/>
        <v>0.02788611329</v>
      </c>
      <c r="D132" s="3"/>
      <c r="E132" s="3"/>
      <c r="F132" s="3"/>
      <c r="G132" s="3"/>
      <c r="H132" s="3"/>
      <c r="I132" s="3"/>
      <c r="J132" s="3"/>
      <c r="K132" s="3"/>
      <c r="L132" s="3"/>
      <c r="M132" s="3">
        <f t="shared" si="2"/>
        <v>0.4810354542</v>
      </c>
      <c r="N132" s="3" t="str">
        <f t="shared" si="3"/>
        <v/>
      </c>
      <c r="O132" s="3"/>
      <c r="P132" s="3">
        <f t="shared" si="4"/>
        <v>1.46576383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>
        <f t="shared" si="5"/>
        <v>1.5</v>
      </c>
      <c r="B133" s="3">
        <f t="shared" si="6"/>
        <v>17.5</v>
      </c>
      <c r="C133" s="3">
        <f t="shared" si="1"/>
        <v>0.02590351913</v>
      </c>
      <c r="D133" s="3"/>
      <c r="E133" s="3"/>
      <c r="F133" s="3"/>
      <c r="G133" s="3"/>
      <c r="H133" s="3"/>
      <c r="I133" s="3"/>
      <c r="J133" s="3"/>
      <c r="K133" s="3"/>
      <c r="L133" s="3"/>
      <c r="M133" s="3">
        <f t="shared" si="2"/>
        <v>0.4533115848</v>
      </c>
      <c r="N133" s="3" t="str">
        <f t="shared" si="3"/>
        <v/>
      </c>
      <c r="O133" s="3"/>
      <c r="P133" s="3">
        <f t="shared" si="4"/>
        <v>1.457072951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>
        <f t="shared" si="5"/>
        <v>1.55</v>
      </c>
      <c r="B134" s="3">
        <f t="shared" si="6"/>
        <v>17.75</v>
      </c>
      <c r="C134" s="3">
        <f t="shared" si="1"/>
        <v>0.02400180014</v>
      </c>
      <c r="D134" s="3"/>
      <c r="E134" s="3"/>
      <c r="F134" s="3"/>
      <c r="G134" s="3"/>
      <c r="H134" s="3"/>
      <c r="I134" s="3"/>
      <c r="J134" s="3"/>
      <c r="K134" s="3"/>
      <c r="L134" s="3"/>
      <c r="M134" s="3">
        <f t="shared" si="2"/>
        <v>0.4260319525</v>
      </c>
      <c r="N134" s="3" t="str">
        <f t="shared" si="3"/>
        <v/>
      </c>
      <c r="O134" s="3"/>
      <c r="P134" s="3">
        <f t="shared" si="4"/>
        <v>1.441608121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>
        <f t="shared" si="5"/>
        <v>1.6</v>
      </c>
      <c r="B135" s="3">
        <f t="shared" si="6"/>
        <v>18</v>
      </c>
      <c r="C135" s="3">
        <f t="shared" si="1"/>
        <v>0.02218416694</v>
      </c>
      <c r="D135" s="3"/>
      <c r="E135" s="3"/>
      <c r="F135" s="3"/>
      <c r="G135" s="3"/>
      <c r="H135" s="3"/>
      <c r="I135" s="3"/>
      <c r="J135" s="3"/>
      <c r="K135" s="3"/>
      <c r="L135" s="3"/>
      <c r="M135" s="3">
        <f t="shared" si="2"/>
        <v>0.3993150048</v>
      </c>
      <c r="N135" s="3" t="str">
        <f t="shared" si="3"/>
        <v/>
      </c>
      <c r="O135" s="3"/>
      <c r="P135" s="3">
        <f t="shared" si="4"/>
        <v>1.419786684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>
        <f t="shared" si="5"/>
        <v>1.65</v>
      </c>
      <c r="B136" s="3">
        <f t="shared" si="6"/>
        <v>18.25</v>
      </c>
      <c r="C136" s="3">
        <f t="shared" si="1"/>
        <v>0.02045298491</v>
      </c>
      <c r="D136" s="3"/>
      <c r="E136" s="3"/>
      <c r="F136" s="3"/>
      <c r="G136" s="3"/>
      <c r="H136" s="3"/>
      <c r="I136" s="3"/>
      <c r="J136" s="3"/>
      <c r="K136" s="3"/>
      <c r="L136" s="3"/>
      <c r="M136" s="3">
        <f t="shared" si="2"/>
        <v>0.3732669747</v>
      </c>
      <c r="N136" s="3" t="str">
        <f t="shared" si="3"/>
        <v/>
      </c>
      <c r="O136" s="3"/>
      <c r="P136" s="3">
        <f t="shared" si="4"/>
        <v>1.392081286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>
        <f t="shared" si="5"/>
        <v>1.7</v>
      </c>
      <c r="B137" s="3">
        <f t="shared" si="6"/>
        <v>18.5</v>
      </c>
      <c r="C137" s="3">
        <f t="shared" si="1"/>
        <v>0.01880981548</v>
      </c>
      <c r="D137" s="3"/>
      <c r="E137" s="3"/>
      <c r="F137" s="3"/>
      <c r="G137" s="3"/>
      <c r="H137" s="3"/>
      <c r="I137" s="3"/>
      <c r="J137" s="3"/>
      <c r="K137" s="3"/>
      <c r="L137" s="3"/>
      <c r="M137" s="3">
        <f t="shared" si="2"/>
        <v>0.3479815863</v>
      </c>
      <c r="N137" s="3" t="str">
        <f t="shared" si="3"/>
        <v/>
      </c>
      <c r="O137" s="3"/>
      <c r="P137" s="3">
        <f t="shared" si="4"/>
        <v>1.359009168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>
        <f t="shared" si="5"/>
        <v>1.75</v>
      </c>
      <c r="B138" s="3">
        <f t="shared" si="6"/>
        <v>18.75</v>
      </c>
      <c r="C138" s="3">
        <f t="shared" si="1"/>
        <v>0.01725546377</v>
      </c>
      <c r="D138" s="3"/>
      <c r="E138" s="3"/>
      <c r="F138" s="3"/>
      <c r="G138" s="3"/>
      <c r="H138" s="3"/>
      <c r="I138" s="3"/>
      <c r="J138" s="3"/>
      <c r="K138" s="3"/>
      <c r="L138" s="3"/>
      <c r="M138" s="3">
        <f t="shared" si="2"/>
        <v>0.3235399456</v>
      </c>
      <c r="N138" s="3" t="str">
        <f t="shared" si="3"/>
        <v/>
      </c>
      <c r="O138" s="3"/>
      <c r="P138" s="3">
        <f t="shared" si="4"/>
        <v>1.321121445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>
        <f t="shared" si="5"/>
        <v>1.8</v>
      </c>
      <c r="B139" s="3">
        <f t="shared" si="6"/>
        <v>19</v>
      </c>
      <c r="C139" s="3">
        <f t="shared" si="1"/>
        <v>0.01579003166</v>
      </c>
      <c r="D139" s="3"/>
      <c r="E139" s="3"/>
      <c r="F139" s="3"/>
      <c r="G139" s="3"/>
      <c r="H139" s="3"/>
      <c r="I139" s="3"/>
      <c r="J139" s="3"/>
      <c r="K139" s="3"/>
      <c r="L139" s="3"/>
      <c r="M139" s="3">
        <f t="shared" si="2"/>
        <v>0.3000106015</v>
      </c>
      <c r="N139" s="3" t="str">
        <f t="shared" si="3"/>
        <v/>
      </c>
      <c r="O139" s="3"/>
      <c r="P139" s="3">
        <f t="shared" si="4"/>
        <v>1.278992564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>
        <f t="shared" si="5"/>
        <v>1.85</v>
      </c>
      <c r="B140" s="3">
        <f t="shared" si="6"/>
        <v>19.25</v>
      </c>
      <c r="C140" s="3">
        <f t="shared" si="1"/>
        <v>0.01441297487</v>
      </c>
      <c r="D140" s="3"/>
      <c r="E140" s="3"/>
      <c r="F140" s="3"/>
      <c r="G140" s="3"/>
      <c r="H140" s="3"/>
      <c r="I140" s="3"/>
      <c r="J140" s="3"/>
      <c r="K140" s="3"/>
      <c r="L140" s="3"/>
      <c r="M140" s="3">
        <f t="shared" si="2"/>
        <v>0.2774497662</v>
      </c>
      <c r="N140" s="3" t="str">
        <f t="shared" si="3"/>
        <v/>
      </c>
      <c r="O140" s="3"/>
      <c r="P140" s="3">
        <f t="shared" si="4"/>
        <v>1.233210162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>
        <f t="shared" si="5"/>
        <v>1.9</v>
      </c>
      <c r="B141" s="3">
        <f t="shared" si="6"/>
        <v>19.5</v>
      </c>
      <c r="C141" s="3">
        <f t="shared" si="1"/>
        <v>0.01312316295</v>
      </c>
      <c r="D141" s="3"/>
      <c r="E141" s="3"/>
      <c r="F141" s="3"/>
      <c r="G141" s="3"/>
      <c r="H141" s="3"/>
      <c r="I141" s="3"/>
      <c r="J141" s="3"/>
      <c r="K141" s="3"/>
      <c r="L141" s="3"/>
      <c r="M141" s="3">
        <f t="shared" si="2"/>
        <v>0.2559016776</v>
      </c>
      <c r="N141" s="3" t="str">
        <f t="shared" si="3"/>
        <v/>
      </c>
      <c r="O141" s="3"/>
      <c r="P141" s="3">
        <f t="shared" si="4"/>
        <v>1.184365457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>
        <f t="shared" si="5"/>
        <v>1.95</v>
      </c>
      <c r="B142" s="3">
        <f t="shared" si="6"/>
        <v>19.75</v>
      </c>
      <c r="C142" s="3">
        <f t="shared" si="1"/>
        <v>0.01191894121</v>
      </c>
      <c r="D142" s="3"/>
      <c r="E142" s="3"/>
      <c r="F142" s="3"/>
      <c r="G142" s="3"/>
      <c r="H142" s="3"/>
      <c r="I142" s="3"/>
      <c r="J142" s="3"/>
      <c r="K142" s="3"/>
      <c r="L142" s="3"/>
      <c r="M142" s="3">
        <f t="shared" si="2"/>
        <v>0.235399089</v>
      </c>
      <c r="N142" s="3" t="str">
        <f t="shared" si="3"/>
        <v/>
      </c>
      <c r="O142" s="3"/>
      <c r="P142" s="3">
        <f t="shared" si="4"/>
        <v>1.133044349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>
        <f t="shared" si="5"/>
        <v>2</v>
      </c>
      <c r="B143" s="3">
        <f t="shared" si="6"/>
        <v>20</v>
      </c>
      <c r="C143" s="3">
        <f t="shared" si="1"/>
        <v>0.0107981933</v>
      </c>
      <c r="D143" s="3"/>
      <c r="E143" s="3"/>
      <c r="F143" s="3"/>
      <c r="G143" s="3"/>
      <c r="H143" s="3"/>
      <c r="I143" s="3"/>
      <c r="J143" s="3"/>
      <c r="K143" s="3"/>
      <c r="L143" s="3"/>
      <c r="M143" s="3">
        <f t="shared" si="2"/>
        <v>0.2159638661</v>
      </c>
      <c r="N143" s="3" t="str">
        <f t="shared" si="3"/>
        <v/>
      </c>
      <c r="O143" s="3"/>
      <c r="P143" s="3">
        <f t="shared" si="4"/>
        <v>1.07981933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>
        <f t="shared" si="5"/>
        <v>2.05</v>
      </c>
      <c r="B144" s="3">
        <f t="shared" si="6"/>
        <v>20.25</v>
      </c>
      <c r="C144" s="3">
        <f t="shared" si="1"/>
        <v>0.009758403716</v>
      </c>
      <c r="D144" s="3"/>
      <c r="E144" s="3"/>
      <c r="F144" s="3"/>
      <c r="G144" s="3"/>
      <c r="H144" s="3"/>
      <c r="I144" s="3"/>
      <c r="J144" s="3"/>
      <c r="K144" s="3"/>
      <c r="L144" s="3"/>
      <c r="M144" s="3">
        <f t="shared" si="2"/>
        <v>0.1976076752</v>
      </c>
      <c r="N144" s="3" t="str">
        <f t="shared" si="3"/>
        <v/>
      </c>
      <c r="O144" s="3"/>
      <c r="P144" s="3">
        <f t="shared" si="4"/>
        <v>1.02524229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>
        <f t="shared" si="5"/>
        <v>2.1</v>
      </c>
      <c r="B145" s="3">
        <f t="shared" si="6"/>
        <v>20.5</v>
      </c>
      <c r="C145" s="3">
        <f t="shared" si="1"/>
        <v>0.008796719196</v>
      </c>
      <c r="D145" s="3"/>
      <c r="E145" s="3"/>
      <c r="F145" s="3"/>
      <c r="G145" s="3"/>
      <c r="H145" s="3"/>
      <c r="I145" s="3"/>
      <c r="J145" s="3"/>
      <c r="K145" s="3"/>
      <c r="L145" s="3"/>
      <c r="M145" s="3">
        <f t="shared" si="2"/>
        <v>0.1803327435</v>
      </c>
      <c r="N145" s="3" t="str">
        <f t="shared" si="3"/>
        <v/>
      </c>
      <c r="O145" s="3"/>
      <c r="P145" s="3">
        <f t="shared" si="4"/>
        <v>0.9698382914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>
        <f t="shared" si="5"/>
        <v>2.15</v>
      </c>
      <c r="B146" s="3">
        <f t="shared" si="6"/>
        <v>20.75</v>
      </c>
      <c r="C146" s="3">
        <f t="shared" si="1"/>
        <v>0.007910008318</v>
      </c>
      <c r="D146" s="3"/>
      <c r="E146" s="3"/>
      <c r="F146" s="3"/>
      <c r="G146" s="3"/>
      <c r="H146" s="3"/>
      <c r="I146" s="3"/>
      <c r="J146" s="3"/>
      <c r="K146" s="3"/>
      <c r="L146" s="3"/>
      <c r="M146" s="3">
        <f t="shared" si="2"/>
        <v>0.1641326726</v>
      </c>
      <c r="N146" s="3" t="str">
        <f t="shared" si="3"/>
        <v/>
      </c>
      <c r="O146" s="3"/>
      <c r="P146" s="3">
        <f t="shared" si="4"/>
        <v>0.9141003362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>
        <f t="shared" si="5"/>
        <v>2.2</v>
      </c>
      <c r="B147" s="3">
        <f t="shared" si="6"/>
        <v>21</v>
      </c>
      <c r="C147" s="3">
        <f t="shared" si="1"/>
        <v>0.007094918569</v>
      </c>
      <c r="D147" s="3"/>
      <c r="E147" s="3"/>
      <c r="F147" s="3"/>
      <c r="G147" s="3"/>
      <c r="H147" s="3"/>
      <c r="I147" s="3"/>
      <c r="J147" s="3"/>
      <c r="K147" s="3"/>
      <c r="L147" s="3"/>
      <c r="M147" s="3">
        <f t="shared" si="2"/>
        <v>0.14899329</v>
      </c>
      <c r="N147" s="3" t="str">
        <f t="shared" si="3"/>
        <v/>
      </c>
      <c r="O147" s="3"/>
      <c r="P147" s="3">
        <f t="shared" si="4"/>
        <v>0.8584851469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>
        <f t="shared" si="5"/>
        <v>2.25</v>
      </c>
      <c r="B148" s="3">
        <f t="shared" si="6"/>
        <v>21.25</v>
      </c>
      <c r="C148" s="3">
        <f t="shared" si="1"/>
        <v>0.006347930367</v>
      </c>
      <c r="D148" s="3"/>
      <c r="E148" s="3"/>
      <c r="F148" s="3"/>
      <c r="G148" s="3"/>
      <c r="H148" s="3"/>
      <c r="I148" s="3"/>
      <c r="J148" s="3"/>
      <c r="K148" s="3"/>
      <c r="L148" s="3"/>
      <c r="M148" s="3">
        <f t="shared" si="2"/>
        <v>0.1348935203</v>
      </c>
      <c r="N148" s="3" t="str">
        <f t="shared" si="3"/>
        <v/>
      </c>
      <c r="O148" s="3"/>
      <c r="P148" s="3">
        <f t="shared" si="4"/>
        <v>0.8034099371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>
        <f t="shared" si="5"/>
        <v>2.3</v>
      </c>
      <c r="B149" s="3">
        <f t="shared" si="6"/>
        <v>21.5</v>
      </c>
      <c r="C149" s="3">
        <f t="shared" si="1"/>
        <v>0.005665407548</v>
      </c>
      <c r="D149" s="3"/>
      <c r="E149" s="3"/>
      <c r="F149" s="3"/>
      <c r="G149" s="3"/>
      <c r="H149" s="3"/>
      <c r="I149" s="3"/>
      <c r="J149" s="3"/>
      <c r="K149" s="3"/>
      <c r="L149" s="3"/>
      <c r="M149" s="3">
        <f t="shared" si="2"/>
        <v>0.1218062623</v>
      </c>
      <c r="N149" s="3" t="str">
        <f t="shared" si="3"/>
        <v/>
      </c>
      <c r="O149" s="3"/>
      <c r="P149" s="3">
        <f t="shared" si="4"/>
        <v>0.7492501483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>
        <f t="shared" si="5"/>
        <v>2.35</v>
      </c>
      <c r="B150" s="3">
        <f t="shared" si="6"/>
        <v>21.75</v>
      </c>
      <c r="C150" s="3">
        <f t="shared" si="1"/>
        <v>0.005043643983</v>
      </c>
      <c r="D150" s="3"/>
      <c r="E150" s="3"/>
      <c r="F150" s="3"/>
      <c r="G150" s="3"/>
      <c r="H150" s="3"/>
      <c r="I150" s="3"/>
      <c r="J150" s="3"/>
      <c r="K150" s="3"/>
      <c r="L150" s="3"/>
      <c r="M150" s="3">
        <f t="shared" si="2"/>
        <v>0.1096992566</v>
      </c>
      <c r="N150" s="3" t="str">
        <f t="shared" si="3"/>
        <v/>
      </c>
      <c r="O150" s="3"/>
      <c r="P150" s="3">
        <f t="shared" si="4"/>
        <v>0.6963380974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>
        <f t="shared" si="5"/>
        <v>2.4</v>
      </c>
      <c r="B151" s="3">
        <f t="shared" si="6"/>
        <v>22</v>
      </c>
      <c r="C151" s="3">
        <f t="shared" si="1"/>
        <v>0.004478906059</v>
      </c>
      <c r="D151" s="3"/>
      <c r="E151" s="3"/>
      <c r="F151" s="3"/>
      <c r="G151" s="3"/>
      <c r="H151" s="3"/>
      <c r="I151" s="3"/>
      <c r="J151" s="3"/>
      <c r="K151" s="3"/>
      <c r="L151" s="3"/>
      <c r="M151" s="3">
        <f t="shared" si="2"/>
        <v>0.0985359333</v>
      </c>
      <c r="N151" s="3" t="str">
        <f t="shared" si="3"/>
        <v/>
      </c>
      <c r="O151" s="3"/>
      <c r="P151" s="3">
        <f t="shared" si="4"/>
        <v>0.6449624725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>
        <f t="shared" si="5"/>
        <v>2.45</v>
      </c>
      <c r="B152" s="3">
        <f t="shared" si="6"/>
        <v>22.25</v>
      </c>
      <c r="C152" s="3">
        <f t="shared" si="1"/>
        <v>0.003967470878</v>
      </c>
      <c r="D152" s="3"/>
      <c r="E152" s="3"/>
      <c r="F152" s="3"/>
      <c r="G152" s="3"/>
      <c r="H152" s="3"/>
      <c r="I152" s="3"/>
      <c r="J152" s="3"/>
      <c r="K152" s="3"/>
      <c r="L152" s="3"/>
      <c r="M152" s="3">
        <f t="shared" si="2"/>
        <v>0.08827622704</v>
      </c>
      <c r="N152" s="3" t="str">
        <f t="shared" si="3"/>
        <v/>
      </c>
      <c r="O152" s="3"/>
      <c r="P152" s="3">
        <f t="shared" si="4"/>
        <v>0.5953685987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>
        <f t="shared" si="5"/>
        <v>2.5</v>
      </c>
      <c r="B153" s="3">
        <f t="shared" si="6"/>
        <v>22.5</v>
      </c>
      <c r="C153" s="3">
        <f t="shared" si="1"/>
        <v>0.003505660099</v>
      </c>
      <c r="D153" s="3"/>
      <c r="E153" s="3"/>
      <c r="F153" s="3"/>
      <c r="G153" s="3"/>
      <c r="H153" s="3"/>
      <c r="I153" s="3"/>
      <c r="J153" s="3"/>
      <c r="K153" s="3"/>
      <c r="L153" s="3"/>
      <c r="M153" s="3">
        <f t="shared" si="2"/>
        <v>0.07887735222</v>
      </c>
      <c r="N153" s="3" t="str">
        <f t="shared" si="3"/>
        <v/>
      </c>
      <c r="O153" s="3"/>
      <c r="P153" s="3">
        <f t="shared" si="4"/>
        <v>0.5477593904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>
        <f t="shared" si="5"/>
        <v>2.55</v>
      </c>
      <c r="B154" s="3">
        <f t="shared" si="6"/>
        <v>22.75</v>
      </c>
      <c r="C154" s="3">
        <f t="shared" si="1"/>
        <v>0.003089869427</v>
      </c>
      <c r="D154" s="3"/>
      <c r="E154" s="3"/>
      <c r="F154" s="3"/>
      <c r="G154" s="3"/>
      <c r="H154" s="3"/>
      <c r="I154" s="3"/>
      <c r="J154" s="3"/>
      <c r="K154" s="3"/>
      <c r="L154" s="3"/>
      <c r="M154" s="3">
        <f t="shared" si="2"/>
        <v>0.07029452946</v>
      </c>
      <c r="N154" s="3" t="str">
        <f t="shared" si="3"/>
        <v/>
      </c>
      <c r="O154" s="3"/>
      <c r="P154" s="3">
        <f t="shared" si="4"/>
        <v>0.5022968987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>
        <f t="shared" si="5"/>
        <v>2.6</v>
      </c>
      <c r="B155" s="3">
        <f t="shared" si="6"/>
        <v>23</v>
      </c>
      <c r="C155" s="3">
        <f t="shared" si="1"/>
        <v>0.002716593847</v>
      </c>
      <c r="D155" s="3"/>
      <c r="E155" s="3"/>
      <c r="F155" s="3"/>
      <c r="G155" s="3"/>
      <c r="H155" s="3"/>
      <c r="I155" s="3"/>
      <c r="J155" s="3"/>
      <c r="K155" s="3"/>
      <c r="L155" s="3"/>
      <c r="M155" s="3">
        <f t="shared" si="2"/>
        <v>0.06248165847</v>
      </c>
      <c r="N155" s="3" t="str">
        <f t="shared" si="3"/>
        <v/>
      </c>
      <c r="O155" s="3"/>
      <c r="P155" s="3">
        <f t="shared" si="4"/>
        <v>0.4591043601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>
        <f t="shared" si="5"/>
        <v>2.65</v>
      </c>
      <c r="B156" s="3">
        <f t="shared" si="6"/>
        <v>23.25</v>
      </c>
      <c r="C156" s="3">
        <f t="shared" si="1"/>
        <v>0.002382448722</v>
      </c>
      <c r="D156" s="3"/>
      <c r="E156" s="3"/>
      <c r="F156" s="3"/>
      <c r="G156" s="3"/>
      <c r="H156" s="3"/>
      <c r="I156" s="3"/>
      <c r="J156" s="3"/>
      <c r="K156" s="3"/>
      <c r="L156" s="3"/>
      <c r="M156" s="3">
        <f t="shared" si="2"/>
        <v>0.05539193278</v>
      </c>
      <c r="N156" s="3" t="str">
        <f t="shared" si="3"/>
        <v/>
      </c>
      <c r="O156" s="3"/>
      <c r="P156" s="3">
        <f t="shared" si="4"/>
        <v>0.4182686537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>
        <f t="shared" si="5"/>
        <v>2.7</v>
      </c>
      <c r="B157" s="3">
        <f t="shared" si="6"/>
        <v>23.5</v>
      </c>
      <c r="C157" s="3">
        <f t="shared" si="1"/>
        <v>0.002084186963</v>
      </c>
      <c r="D157" s="3"/>
      <c r="E157" s="3"/>
      <c r="F157" s="3"/>
      <c r="G157" s="3"/>
      <c r="H157" s="3"/>
      <c r="I157" s="3"/>
      <c r="J157" s="3"/>
      <c r="K157" s="3"/>
      <c r="L157" s="3"/>
      <c r="M157" s="3">
        <f t="shared" si="2"/>
        <v>0.04897839363</v>
      </c>
      <c r="N157" s="3" t="str">
        <f t="shared" si="3"/>
        <v/>
      </c>
      <c r="O157" s="3"/>
      <c r="P157" s="3">
        <f t="shared" si="4"/>
        <v>0.379843074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>
        <f t="shared" si="5"/>
        <v>2.75</v>
      </c>
      <c r="B158" s="3">
        <f t="shared" si="6"/>
        <v>23.75</v>
      </c>
      <c r="C158" s="3">
        <f t="shared" si="1"/>
        <v>0.0018187125</v>
      </c>
      <c r="D158" s="3"/>
      <c r="E158" s="3"/>
      <c r="F158" s="3"/>
      <c r="G158" s="3"/>
      <c r="H158" s="3"/>
      <c r="I158" s="3"/>
      <c r="J158" s="3"/>
      <c r="K158" s="3"/>
      <c r="L158" s="3"/>
      <c r="M158" s="3">
        <f t="shared" si="2"/>
        <v>0.04319442188</v>
      </c>
      <c r="N158" s="3" t="str">
        <f t="shared" si="3"/>
        <v/>
      </c>
      <c r="O158" s="3"/>
      <c r="P158" s="3">
        <f t="shared" si="4"/>
        <v>0.3438503321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>
        <f t="shared" si="5"/>
        <v>2.8</v>
      </c>
      <c r="B159" s="3">
        <f t="shared" si="6"/>
        <v>24</v>
      </c>
      <c r="C159" s="3">
        <f t="shared" si="1"/>
        <v>0.001583090317</v>
      </c>
      <c r="D159" s="3"/>
      <c r="E159" s="3"/>
      <c r="F159" s="3"/>
      <c r="G159" s="3"/>
      <c r="H159" s="3"/>
      <c r="I159" s="3"/>
      <c r="J159" s="3"/>
      <c r="K159" s="3"/>
      <c r="L159" s="3"/>
      <c r="M159" s="3">
        <f t="shared" si="2"/>
        <v>0.0379941676</v>
      </c>
      <c r="N159" s="3" t="str">
        <f t="shared" si="3"/>
        <v/>
      </c>
      <c r="O159" s="3"/>
      <c r="P159" s="3">
        <f t="shared" si="4"/>
        <v>0.3102857021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>
        <f t="shared" si="5"/>
        <v>2.85</v>
      </c>
      <c r="B160" s="3">
        <f t="shared" si="6"/>
        <v>24.25</v>
      </c>
      <c r="C160" s="3">
        <f t="shared" si="1"/>
        <v>0.001374553338</v>
      </c>
      <c r="D160" s="3"/>
      <c r="E160" s="3"/>
      <c r="F160" s="3"/>
      <c r="G160" s="3"/>
      <c r="H160" s="3"/>
      <c r="I160" s="3"/>
      <c r="J160" s="3"/>
      <c r="K160" s="3"/>
      <c r="L160" s="3"/>
      <c r="M160" s="3">
        <f t="shared" si="2"/>
        <v>0.03333291845</v>
      </c>
      <c r="N160" s="3" t="str">
        <f t="shared" si="3"/>
        <v/>
      </c>
      <c r="O160" s="3"/>
      <c r="P160" s="3">
        <f t="shared" si="4"/>
        <v>0.2791202372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>
        <f t="shared" si="5"/>
        <v>2.9</v>
      </c>
      <c r="B161" s="3">
        <f t="shared" si="6"/>
        <v>24.5</v>
      </c>
      <c r="C161" s="3">
        <f t="shared" si="1"/>
        <v>0.001190506484</v>
      </c>
      <c r="D161" s="3"/>
      <c r="E161" s="3"/>
      <c r="F161" s="3"/>
      <c r="G161" s="3"/>
      <c r="H161" s="3"/>
      <c r="I161" s="3"/>
      <c r="J161" s="3"/>
      <c r="K161" s="3"/>
      <c r="L161" s="3"/>
      <c r="M161" s="3">
        <f t="shared" si="2"/>
        <v>0.02916740886</v>
      </c>
      <c r="N161" s="3" t="str">
        <f t="shared" si="3"/>
        <v/>
      </c>
      <c r="O161" s="3"/>
      <c r="P161" s="3">
        <f t="shared" si="4"/>
        <v>0.2503039883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>
        <f t="shared" si="5"/>
        <v>2.95</v>
      </c>
      <c r="B162" s="3">
        <f t="shared" si="6"/>
        <v>24.75</v>
      </c>
      <c r="C162" s="3">
        <f t="shared" si="1"/>
        <v>0.001028528185</v>
      </c>
      <c r="D162" s="3"/>
      <c r="E162" s="3"/>
      <c r="F162" s="3"/>
      <c r="G162" s="3"/>
      <c r="H162" s="3"/>
      <c r="I162" s="3"/>
      <c r="J162" s="3"/>
      <c r="K162" s="3"/>
      <c r="L162" s="3"/>
      <c r="M162" s="3">
        <f t="shared" si="2"/>
        <v>0.02545607257</v>
      </c>
      <c r="N162" s="3" t="str">
        <f t="shared" si="3"/>
        <v/>
      </c>
      <c r="O162" s="3"/>
      <c r="P162" s="3">
        <f t="shared" si="4"/>
        <v>0.2237691632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>
        <f t="shared" si="5"/>
        <v>3</v>
      </c>
      <c r="B163" s="3">
        <f t="shared" si="6"/>
        <v>25</v>
      </c>
      <c r="C163" s="3">
        <f t="shared" si="1"/>
        <v>0.0008863696824</v>
      </c>
      <c r="D163" s="3"/>
      <c r="E163" s="3"/>
      <c r="F163" s="3"/>
      <c r="G163" s="3"/>
      <c r="H163" s="3"/>
      <c r="I163" s="3"/>
      <c r="J163" s="3"/>
      <c r="K163" s="3"/>
      <c r="L163" s="3"/>
      <c r="M163" s="3">
        <f t="shared" si="2"/>
        <v>0.02215924206</v>
      </c>
      <c r="N163" s="3" t="str">
        <f t="shared" si="3"/>
        <v/>
      </c>
      <c r="O163" s="3"/>
      <c r="P163" s="3">
        <f t="shared" si="4"/>
        <v>0.1994331785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>
        <f t="shared" si="5"/>
        <v>3.05</v>
      </c>
      <c r="B164" s="3">
        <f t="shared" si="6"/>
        <v>25.25</v>
      </c>
      <c r="C164" s="3">
        <f t="shared" si="1"/>
        <v>0.0007619524196</v>
      </c>
      <c r="D164" s="3"/>
      <c r="E164" s="3"/>
      <c r="F164" s="3"/>
      <c r="G164" s="3"/>
      <c r="H164" s="3"/>
      <c r="I164" s="3"/>
      <c r="J164" s="3"/>
      <c r="K164" s="3"/>
      <c r="L164" s="3"/>
      <c r="M164" s="3">
        <f t="shared" si="2"/>
        <v>0.0192392986</v>
      </c>
      <c r="N164" s="3" t="str">
        <f t="shared" si="3"/>
        <v/>
      </c>
      <c r="O164" s="3"/>
      <c r="P164" s="3">
        <f t="shared" si="4"/>
        <v>0.1772015596</v>
      </c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>
        <f t="shared" si="5"/>
        <v>3.1</v>
      </c>
      <c r="B165" s="3">
        <f t="shared" si="6"/>
        <v>25.5</v>
      </c>
      <c r="C165" s="3">
        <f t="shared" si="1"/>
        <v>0.0006533638112</v>
      </c>
      <c r="D165" s="3"/>
      <c r="E165" s="3"/>
      <c r="F165" s="3"/>
      <c r="G165" s="3"/>
      <c r="H165" s="3"/>
      <c r="I165" s="3"/>
      <c r="J165" s="3"/>
      <c r="K165" s="3"/>
      <c r="L165" s="3"/>
      <c r="M165" s="3">
        <f t="shared" si="2"/>
        <v>0.01666077719</v>
      </c>
      <c r="N165" s="3" t="str">
        <f t="shared" si="3"/>
        <v/>
      </c>
      <c r="O165" s="3"/>
      <c r="P165" s="3">
        <f t="shared" si="4"/>
        <v>0.1569706557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>
        <f t="shared" si="5"/>
        <v>3.15</v>
      </c>
      <c r="B166" s="3">
        <f t="shared" si="6"/>
        <v>25.75</v>
      </c>
      <c r="C166" s="3">
        <f t="shared" si="1"/>
        <v>0.000558851683</v>
      </c>
      <c r="D166" s="3"/>
      <c r="E166" s="3"/>
      <c r="F166" s="3"/>
      <c r="G166" s="3"/>
      <c r="H166" s="3"/>
      <c r="I166" s="3"/>
      <c r="J166" s="3"/>
      <c r="K166" s="3"/>
      <c r="L166" s="3"/>
      <c r="M166" s="3">
        <f t="shared" si="2"/>
        <v>0.01439043084</v>
      </c>
      <c r="N166" s="3" t="str">
        <f t="shared" si="3"/>
        <v/>
      </c>
      <c r="O166" s="3"/>
      <c r="P166" s="3">
        <f t="shared" si="4"/>
        <v>0.1386301456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>
        <f t="shared" si="5"/>
        <v>3.2</v>
      </c>
      <c r="B167" s="3">
        <f t="shared" si="6"/>
        <v>26</v>
      </c>
      <c r="C167" s="3">
        <f t="shared" si="1"/>
        <v>0.0004768176403</v>
      </c>
      <c r="D167" s="3"/>
      <c r="E167" s="3"/>
      <c r="F167" s="3"/>
      <c r="G167" s="3"/>
      <c r="H167" s="3"/>
      <c r="I167" s="3"/>
      <c r="J167" s="3"/>
      <c r="K167" s="3"/>
      <c r="L167" s="3"/>
      <c r="M167" s="3">
        <f t="shared" si="2"/>
        <v>0.01239725865</v>
      </c>
      <c r="N167" s="3" t="str">
        <f t="shared" si="3"/>
        <v/>
      </c>
      <c r="O167" s="3"/>
      <c r="P167" s="3">
        <f t="shared" si="4"/>
        <v>0.1220653159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>
        <f t="shared" si="5"/>
        <v>3.25</v>
      </c>
      <c r="B168" s="3">
        <f t="shared" si="6"/>
        <v>26.25</v>
      </c>
      <c r="C168" s="3">
        <f t="shared" si="1"/>
        <v>0.0004058096115</v>
      </c>
      <c r="D168" s="3"/>
      <c r="E168" s="3"/>
      <c r="F168" s="3"/>
      <c r="G168" s="3"/>
      <c r="H168" s="3"/>
      <c r="I168" s="3"/>
      <c r="J168" s="3"/>
      <c r="K168" s="3"/>
      <c r="L168" s="3"/>
      <c r="M168" s="3">
        <f t="shared" si="2"/>
        <v>0.0106525023</v>
      </c>
      <c r="N168" s="3" t="str">
        <f t="shared" si="3"/>
        <v/>
      </c>
      <c r="O168" s="3"/>
      <c r="P168" s="3">
        <f t="shared" si="4"/>
        <v>0.1071591005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>
        <f t="shared" si="5"/>
        <v>3.3</v>
      </c>
      <c r="B169" s="3">
        <f t="shared" si="6"/>
        <v>26.5</v>
      </c>
      <c r="C169" s="3">
        <f t="shared" si="1"/>
        <v>0.0003445137878</v>
      </c>
      <c r="D169" s="3"/>
      <c r="E169" s="3"/>
      <c r="F169" s="3"/>
      <c r="G169" s="3"/>
      <c r="H169" s="3"/>
      <c r="I169" s="3"/>
      <c r="J169" s="3"/>
      <c r="K169" s="3"/>
      <c r="L169" s="3"/>
      <c r="M169" s="3">
        <f t="shared" si="2"/>
        <v>0.009129615377</v>
      </c>
      <c r="N169" s="3" t="str">
        <f t="shared" si="3"/>
        <v/>
      </c>
      <c r="O169" s="3"/>
      <c r="P169" s="3">
        <f t="shared" si="4"/>
        <v>0.09379387873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>
        <f t="shared" si="5"/>
        <v>3.35</v>
      </c>
      <c r="B170" s="3">
        <f t="shared" si="6"/>
        <v>26.75</v>
      </c>
      <c r="C170" s="3">
        <f t="shared" si="1"/>
        <v>0.0002917461609</v>
      </c>
      <c r="D170" s="3"/>
      <c r="E170" s="3"/>
      <c r="F170" s="3"/>
      <c r="G170" s="3"/>
      <c r="H170" s="3"/>
      <c r="I170" s="3"/>
      <c r="J170" s="3"/>
      <c r="K170" s="3"/>
      <c r="L170" s="3"/>
      <c r="M170" s="3">
        <f t="shared" si="2"/>
        <v>0.007804209805</v>
      </c>
      <c r="N170" s="3" t="str">
        <f t="shared" si="3"/>
        <v/>
      </c>
      <c r="O170" s="3"/>
      <c r="P170" s="3">
        <f t="shared" si="4"/>
        <v>0.08185303228</v>
      </c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>
        <f t="shared" si="5"/>
        <v>3.4</v>
      </c>
      <c r="B171" s="3">
        <f t="shared" si="6"/>
        <v>27</v>
      </c>
      <c r="C171" s="3">
        <f t="shared" si="1"/>
        <v>0.0002464438337</v>
      </c>
      <c r="D171" s="3"/>
      <c r="E171" s="3"/>
      <c r="F171" s="3"/>
      <c r="G171" s="3"/>
      <c r="H171" s="3"/>
      <c r="I171" s="3"/>
      <c r="J171" s="3"/>
      <c r="K171" s="3"/>
      <c r="L171" s="3"/>
      <c r="M171" s="3">
        <f t="shared" si="2"/>
        <v>0.00665398351</v>
      </c>
      <c r="N171" s="3" t="str">
        <f t="shared" si="3"/>
        <v/>
      </c>
      <c r="O171" s="3"/>
      <c r="P171" s="3">
        <f t="shared" si="4"/>
        <v>0.07122226794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>
        <f t="shared" si="5"/>
        <v>3.45</v>
      </c>
      <c r="B172" s="3">
        <f t="shared" si="6"/>
        <v>27.25</v>
      </c>
      <c r="C172" s="3">
        <f t="shared" si="1"/>
        <v>0.0002076562591</v>
      </c>
      <c r="D172" s="3"/>
      <c r="E172" s="3"/>
      <c r="F172" s="3"/>
      <c r="G172" s="3"/>
      <c r="H172" s="3"/>
      <c r="I172" s="3"/>
      <c r="J172" s="3"/>
      <c r="K172" s="3"/>
      <c r="L172" s="3"/>
      <c r="M172" s="3">
        <f t="shared" si="2"/>
        <v>0.005658633061</v>
      </c>
      <c r="N172" s="3" t="str">
        <f t="shared" si="3"/>
        <v/>
      </c>
      <c r="O172" s="3"/>
      <c r="P172" s="3">
        <f t="shared" si="4"/>
        <v>0.06179071561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>
        <f t="shared" si="5"/>
        <v>3.5</v>
      </c>
      <c r="B173" s="3">
        <f t="shared" si="6"/>
        <v>27.5</v>
      </c>
      <c r="C173" s="3">
        <f t="shared" si="1"/>
        <v>0.000174536539</v>
      </c>
      <c r="D173" s="3"/>
      <c r="E173" s="3"/>
      <c r="F173" s="3"/>
      <c r="G173" s="3"/>
      <c r="H173" s="3"/>
      <c r="I173" s="3"/>
      <c r="J173" s="3"/>
      <c r="K173" s="3"/>
      <c r="L173" s="3"/>
      <c r="M173" s="3">
        <f t="shared" si="2"/>
        <v>0.004799754823</v>
      </c>
      <c r="N173" s="3" t="str">
        <f t="shared" si="3"/>
        <v/>
      </c>
      <c r="O173" s="3"/>
      <c r="P173" s="3">
        <f t="shared" si="4"/>
        <v>0.05345181507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>
        <f t="shared" si="5"/>
        <v>3.55</v>
      </c>
      <c r="B174" s="3">
        <f t="shared" si="6"/>
        <v>27.75</v>
      </c>
      <c r="C174" s="3">
        <f t="shared" si="1"/>
        <v>0.0001463328926</v>
      </c>
      <c r="D174" s="3"/>
      <c r="E174" s="3"/>
      <c r="F174" s="3"/>
      <c r="G174" s="3"/>
      <c r="H174" s="3"/>
      <c r="I174" s="3"/>
      <c r="J174" s="3"/>
      <c r="K174" s="3"/>
      <c r="L174" s="3"/>
      <c r="M174" s="3">
        <f t="shared" si="2"/>
        <v>0.004060737769</v>
      </c>
      <c r="N174" s="3" t="str">
        <f t="shared" si="3"/>
        <v/>
      </c>
      <c r="O174" s="3"/>
      <c r="P174" s="3">
        <f t="shared" si="4"/>
        <v>0.04610400696</v>
      </c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>
        <f t="shared" si="5"/>
        <v>3.6</v>
      </c>
      <c r="B175" s="3">
        <f t="shared" si="6"/>
        <v>28</v>
      </c>
      <c r="C175" s="3">
        <f t="shared" si="1"/>
        <v>0.000122380386</v>
      </c>
      <c r="D175" s="3"/>
      <c r="E175" s="3"/>
      <c r="F175" s="3"/>
      <c r="G175" s="3"/>
      <c r="H175" s="3"/>
      <c r="I175" s="3"/>
      <c r="J175" s="3"/>
      <c r="K175" s="3"/>
      <c r="L175" s="3"/>
      <c r="M175" s="3">
        <f t="shared" si="2"/>
        <v>0.003426650809</v>
      </c>
      <c r="N175" s="3" t="str">
        <f t="shared" si="3"/>
        <v/>
      </c>
      <c r="O175" s="3"/>
      <c r="P175" s="3">
        <f t="shared" si="4"/>
        <v>0.03965124507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>
        <f t="shared" si="5"/>
        <v>3.65</v>
      </c>
      <c r="B176" s="3">
        <f t="shared" si="6"/>
        <v>28.25</v>
      </c>
      <c r="C176" s="3">
        <f t="shared" si="1"/>
        <v>0.0001020929949</v>
      </c>
      <c r="D176" s="3"/>
      <c r="E176" s="3"/>
      <c r="F176" s="3"/>
      <c r="G176" s="3"/>
      <c r="H176" s="3"/>
      <c r="I176" s="3"/>
      <c r="J176" s="3"/>
      <c r="K176" s="3"/>
      <c r="L176" s="3"/>
      <c r="M176" s="3">
        <f t="shared" si="2"/>
        <v>0.002884127105</v>
      </c>
      <c r="N176" s="3" t="str">
        <f t="shared" si="3"/>
        <v/>
      </c>
      <c r="O176" s="3"/>
      <c r="P176" s="3">
        <f t="shared" si="4"/>
        <v>0.0340033481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>
        <f t="shared" si="5"/>
        <v>3.7</v>
      </c>
      <c r="B177" s="3">
        <f t="shared" si="6"/>
        <v>28.5</v>
      </c>
      <c r="C177" s="3">
        <f t="shared" si="1"/>
        <v>0.00008495605411</v>
      </c>
      <c r="D177" s="3"/>
      <c r="E177" s="3"/>
      <c r="F177" s="3"/>
      <c r="G177" s="3"/>
      <c r="H177" s="3"/>
      <c r="I177" s="3"/>
      <c r="J177" s="3"/>
      <c r="K177" s="3"/>
      <c r="L177" s="3"/>
      <c r="M177" s="3">
        <f t="shared" si="2"/>
        <v>0.002421247542</v>
      </c>
      <c r="N177" s="3" t="str">
        <f t="shared" si="3"/>
        <v/>
      </c>
      <c r="O177" s="3"/>
      <c r="P177" s="3">
        <f t="shared" si="4"/>
        <v>0.02907620952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>
        <f t="shared" si="5"/>
        <v>3.75</v>
      </c>
      <c r="B178" s="3">
        <f t="shared" si="6"/>
        <v>28.75</v>
      </c>
      <c r="C178" s="3">
        <f t="shared" si="1"/>
        <v>0.00007051913647</v>
      </c>
      <c r="D178" s="3"/>
      <c r="E178" s="3"/>
      <c r="F178" s="3"/>
      <c r="G178" s="3"/>
      <c r="H178" s="3"/>
      <c r="I178" s="3"/>
      <c r="J178" s="3"/>
      <c r="K178" s="3"/>
      <c r="L178" s="3"/>
      <c r="M178" s="3">
        <f t="shared" si="2"/>
        <v>0.002027425174</v>
      </c>
      <c r="N178" s="3" t="str">
        <f t="shared" si="3"/>
        <v/>
      </c>
      <c r="O178" s="3"/>
      <c r="P178" s="3">
        <f t="shared" si="4"/>
        <v>0.02479188392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>
        <f t="shared" si="5"/>
        <v>3.8</v>
      </c>
      <c r="B179" s="3">
        <f t="shared" si="6"/>
        <v>29</v>
      </c>
      <c r="C179" s="3">
        <f t="shared" si="1"/>
        <v>0.00005838938516</v>
      </c>
      <c r="D179" s="3"/>
      <c r="E179" s="3"/>
      <c r="F179" s="3"/>
      <c r="G179" s="3"/>
      <c r="H179" s="3"/>
      <c r="I179" s="3"/>
      <c r="J179" s="3"/>
      <c r="K179" s="3"/>
      <c r="L179" s="3"/>
      <c r="M179" s="3">
        <f t="shared" si="2"/>
        <v>0.00169329217</v>
      </c>
      <c r="N179" s="3" t="str">
        <f t="shared" si="3"/>
        <v/>
      </c>
      <c r="O179" s="3"/>
      <c r="P179" s="3">
        <f t="shared" si="4"/>
        <v>0.02107856804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>
        <f t="shared" si="5"/>
        <v>3.85</v>
      </c>
      <c r="B180" s="3">
        <f t="shared" si="6"/>
        <v>29.25</v>
      </c>
      <c r="C180" s="3">
        <f t="shared" si="1"/>
        <v>0.00004822531605</v>
      </c>
      <c r="D180" s="3"/>
      <c r="E180" s="3"/>
      <c r="F180" s="3"/>
      <c r="G180" s="3"/>
      <c r="H180" s="3"/>
      <c r="I180" s="3"/>
      <c r="J180" s="3"/>
      <c r="K180" s="3"/>
      <c r="L180" s="3"/>
      <c r="M180" s="3">
        <f t="shared" si="2"/>
        <v>0.001410590494</v>
      </c>
      <c r="N180" s="3" t="str">
        <f t="shared" si="3"/>
        <v/>
      </c>
      <c r="O180" s="3"/>
      <c r="P180" s="3">
        <f t="shared" si="4"/>
        <v>0.01787049368</v>
      </c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>
        <f t="shared" si="5"/>
        <v>3.9</v>
      </c>
      <c r="B181" s="3">
        <f t="shared" si="6"/>
        <v>29.5</v>
      </c>
      <c r="C181" s="3">
        <f t="shared" si="1"/>
        <v>0.00003973109428</v>
      </c>
      <c r="D181" s="3"/>
      <c r="E181" s="3"/>
      <c r="F181" s="3"/>
      <c r="G181" s="3"/>
      <c r="H181" s="3"/>
      <c r="I181" s="3"/>
      <c r="J181" s="3"/>
      <c r="K181" s="3"/>
      <c r="L181" s="3"/>
      <c r="M181" s="3">
        <f t="shared" si="2"/>
        <v>0.001172067281</v>
      </c>
      <c r="N181" s="3" t="str">
        <f t="shared" si="3"/>
        <v/>
      </c>
      <c r="O181" s="3"/>
      <c r="P181" s="3">
        <f t="shared" si="4"/>
        <v>0.0151077486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>
        <f t="shared" si="5"/>
        <v>3.95</v>
      </c>
      <c r="B182" s="3">
        <f t="shared" si="6"/>
        <v>29.75</v>
      </c>
      <c r="C182" s="3">
        <f t="shared" si="1"/>
        <v>0.00003265128175</v>
      </c>
      <c r="D182" s="3"/>
      <c r="E182" s="3"/>
      <c r="F182" s="3"/>
      <c r="G182" s="3"/>
      <c r="H182" s="3"/>
      <c r="I182" s="3"/>
      <c r="J182" s="3"/>
      <c r="K182" s="3"/>
      <c r="L182" s="3"/>
      <c r="M182" s="3">
        <f t="shared" si="2"/>
        <v>0.0009713756322</v>
      </c>
      <c r="N182" s="3" t="str">
        <f t="shared" si="3"/>
        <v/>
      </c>
      <c r="O182" s="3"/>
      <c r="P182" s="3">
        <f t="shared" si="4"/>
        <v>0.01273604059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>
        <f t="shared" si="5"/>
        <v>4</v>
      </c>
      <c r="B183" s="3">
        <f t="shared" si="6"/>
        <v>30</v>
      </c>
      <c r="C183" s="3">
        <f t="shared" si="1"/>
        <v>0.00002676604515</v>
      </c>
      <c r="D183" s="3"/>
      <c r="E183" s="3"/>
      <c r="F183" s="3"/>
      <c r="G183" s="3"/>
      <c r="H183" s="3"/>
      <c r="I183" s="3"/>
      <c r="J183" s="3"/>
      <c r="K183" s="3"/>
      <c r="L183" s="3"/>
      <c r="M183" s="3">
        <f t="shared" si="2"/>
        <v>0.0008029813546</v>
      </c>
      <c r="N183" s="3" t="str">
        <f t="shared" si="3"/>
        <v/>
      </c>
      <c r="O183" s="3"/>
      <c r="P183" s="3">
        <f t="shared" si="4"/>
        <v>0.01070641806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>
        <f t="shared" si="5"/>
        <v>4.05</v>
      </c>
      <c r="B184" s="3">
        <f t="shared" si="6"/>
        <v>30.25</v>
      </c>
      <c r="C184" s="3">
        <f t="shared" si="1"/>
        <v>0.00002188680869</v>
      </c>
      <c r="D184" s="3"/>
      <c r="E184" s="3"/>
      <c r="F184" s="3"/>
      <c r="G184" s="3"/>
      <c r="H184" s="3"/>
      <c r="I184" s="3"/>
      <c r="J184" s="3"/>
      <c r="K184" s="3"/>
      <c r="L184" s="3"/>
      <c r="M184" s="3">
        <f t="shared" si="2"/>
        <v>0.0006620759628</v>
      </c>
      <c r="N184" s="3" t="str">
        <f t="shared" si="3"/>
        <v/>
      </c>
      <c r="O184" s="3"/>
      <c r="P184" s="3">
        <f t="shared" si="4"/>
        <v>0.008974959488</v>
      </c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>
        <f t="shared" si="5"/>
        <v>4.1</v>
      </c>
      <c r="B185" s="3">
        <f t="shared" si="6"/>
        <v>30.5</v>
      </c>
      <c r="C185" s="3">
        <f t="shared" si="1"/>
        <v>0.00001785233144</v>
      </c>
      <c r="D185" s="3"/>
      <c r="E185" s="3"/>
      <c r="F185" s="3"/>
      <c r="G185" s="3"/>
      <c r="H185" s="3"/>
      <c r="I185" s="3"/>
      <c r="J185" s="3"/>
      <c r="K185" s="3"/>
      <c r="L185" s="3"/>
      <c r="M185" s="3">
        <f t="shared" si="2"/>
        <v>0.0005444961088</v>
      </c>
      <c r="N185" s="3" t="str">
        <f t="shared" si="3"/>
        <v/>
      </c>
      <c r="O185" s="3"/>
      <c r="P185" s="3">
        <f t="shared" si="4"/>
        <v>0.007502442286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>
        <f t="shared" si="5"/>
        <v>4.15</v>
      </c>
      <c r="B186" s="3">
        <f t="shared" si="6"/>
        <v>30.75</v>
      </c>
      <c r="C186" s="3">
        <f t="shared" si="1"/>
        <v>0.00001452518606</v>
      </c>
      <c r="D186" s="3"/>
      <c r="E186" s="3"/>
      <c r="F186" s="3"/>
      <c r="G186" s="3"/>
      <c r="H186" s="3"/>
      <c r="I186" s="3"/>
      <c r="J186" s="3"/>
      <c r="K186" s="3"/>
      <c r="L186" s="3"/>
      <c r="M186" s="3">
        <f t="shared" si="2"/>
        <v>0.0004466494714</v>
      </c>
      <c r="N186" s="3" t="str">
        <f t="shared" si="3"/>
        <v/>
      </c>
      <c r="O186" s="3"/>
      <c r="P186" s="3">
        <f t="shared" si="4"/>
        <v>0.006254000423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>
        <f t="shared" si="5"/>
        <v>4.2</v>
      </c>
      <c r="B187" s="3">
        <f t="shared" si="6"/>
        <v>31</v>
      </c>
      <c r="C187" s="3">
        <f t="shared" si="1"/>
        <v>0.00001178861355</v>
      </c>
      <c r="D187" s="3"/>
      <c r="E187" s="3"/>
      <c r="F187" s="3"/>
      <c r="G187" s="3"/>
      <c r="H187" s="3"/>
      <c r="I187" s="3"/>
      <c r="J187" s="3"/>
      <c r="K187" s="3"/>
      <c r="L187" s="3"/>
      <c r="M187" s="3">
        <f t="shared" si="2"/>
        <v>0.0003654470201</v>
      </c>
      <c r="N187" s="3" t="str">
        <f t="shared" si="3"/>
        <v/>
      </c>
      <c r="O187" s="3"/>
      <c r="P187" s="3">
        <f t="shared" si="4"/>
        <v>0.005198778576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>
        <f t="shared" si="5"/>
        <v>4.25</v>
      </c>
      <c r="B188" s="3">
        <f t="shared" si="6"/>
        <v>31.25</v>
      </c>
      <c r="C188" s="3">
        <f t="shared" si="1"/>
        <v>0.000009543727308</v>
      </c>
      <c r="D188" s="3"/>
      <c r="E188" s="3"/>
      <c r="F188" s="3"/>
      <c r="G188" s="3"/>
      <c r="H188" s="3"/>
      <c r="I188" s="3"/>
      <c r="J188" s="3"/>
      <c r="K188" s="3"/>
      <c r="L188" s="3"/>
      <c r="M188" s="3">
        <f t="shared" si="2"/>
        <v>0.0002982414784</v>
      </c>
      <c r="N188" s="3" t="str">
        <f t="shared" si="3"/>
        <v/>
      </c>
      <c r="O188" s="3"/>
      <c r="P188" s="3">
        <f t="shared" si="4"/>
        <v>0.004309589363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>
        <f t="shared" si="5"/>
        <v>4.3</v>
      </c>
      <c r="B189" s="3">
        <f t="shared" si="6"/>
        <v>31.5</v>
      </c>
      <c r="C189" s="3">
        <f t="shared" si="1"/>
        <v>0.000007707039348</v>
      </c>
      <c r="D189" s="3"/>
      <c r="E189" s="3"/>
      <c r="F189" s="3"/>
      <c r="G189" s="3"/>
      <c r="H189" s="3"/>
      <c r="I189" s="3"/>
      <c r="J189" s="3"/>
      <c r="K189" s="3"/>
      <c r="L189" s="3"/>
      <c r="M189" s="3">
        <f t="shared" si="2"/>
        <v>0.0002427717395</v>
      </c>
      <c r="N189" s="3" t="str">
        <f t="shared" si="3"/>
        <v/>
      </c>
      <c r="O189" s="3"/>
      <c r="P189" s="3">
        <f t="shared" si="4"/>
        <v>0.003562578939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>
        <f t="shared" si="5"/>
        <v>4.35</v>
      </c>
      <c r="B190" s="3">
        <f t="shared" si="6"/>
        <v>31.75</v>
      </c>
      <c r="C190" s="3">
        <f t="shared" si="1"/>
        <v>0.000006208281412</v>
      </c>
      <c r="D190" s="3"/>
      <c r="E190" s="3"/>
      <c r="F190" s="3"/>
      <c r="G190" s="3"/>
      <c r="H190" s="3"/>
      <c r="I190" s="3"/>
      <c r="J190" s="3"/>
      <c r="K190" s="3"/>
      <c r="L190" s="3"/>
      <c r="M190" s="3">
        <f t="shared" si="2"/>
        <v>0.0001971129348</v>
      </c>
      <c r="N190" s="3" t="str">
        <f t="shared" si="3"/>
        <v/>
      </c>
      <c r="O190" s="3"/>
      <c r="P190" s="3">
        <f t="shared" si="4"/>
        <v>0.002936905125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>
        <f t="shared" si="5"/>
        <v>4.4</v>
      </c>
      <c r="B191" s="3">
        <f t="shared" si="6"/>
        <v>32</v>
      </c>
      <c r="C191" s="3">
        <f t="shared" si="1"/>
        <v>0.000004988494258</v>
      </c>
      <c r="D191" s="3"/>
      <c r="E191" s="3"/>
      <c r="F191" s="3"/>
      <c r="G191" s="3"/>
      <c r="H191" s="3"/>
      <c r="I191" s="3"/>
      <c r="J191" s="3"/>
      <c r="K191" s="3"/>
      <c r="L191" s="3"/>
      <c r="M191" s="3">
        <f t="shared" si="2"/>
        <v>0.0001596318163</v>
      </c>
      <c r="N191" s="3" t="str">
        <f t="shared" si="3"/>
        <v/>
      </c>
      <c r="O191" s="3"/>
      <c r="P191" s="3">
        <f t="shared" si="4"/>
        <v>0.002414431221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>
        <f t="shared" si="5"/>
        <v>4.45</v>
      </c>
      <c r="B192" s="3">
        <f t="shared" si="6"/>
        <v>32.25</v>
      </c>
      <c r="C192" s="3">
        <f t="shared" si="1"/>
        <v>0.000003998359341</v>
      </c>
      <c r="D192" s="3"/>
      <c r="E192" s="3"/>
      <c r="F192" s="3"/>
      <c r="G192" s="3"/>
      <c r="H192" s="3"/>
      <c r="I192" s="3"/>
      <c r="J192" s="3"/>
      <c r="K192" s="3"/>
      <c r="L192" s="3"/>
      <c r="M192" s="3">
        <f t="shared" si="2"/>
        <v>0.0001289470888</v>
      </c>
      <c r="N192" s="3" t="str">
        <f t="shared" si="3"/>
        <v/>
      </c>
      <c r="O192" s="3"/>
      <c r="P192" s="3">
        <f t="shared" si="4"/>
        <v>0.001979437771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>
        <f t="shared" si="5"/>
        <v>4.5</v>
      </c>
      <c r="B193" s="3">
        <f t="shared" si="6"/>
        <v>32.5</v>
      </c>
      <c r="C193" s="3">
        <f t="shared" si="1"/>
        <v>0.000003196748221</v>
      </c>
      <c r="D193" s="3"/>
      <c r="E193" s="3"/>
      <c r="F193" s="3"/>
      <c r="G193" s="3"/>
      <c r="H193" s="3"/>
      <c r="I193" s="3"/>
      <c r="J193" s="3"/>
      <c r="K193" s="3"/>
      <c r="L193" s="3"/>
      <c r="M193" s="3">
        <f t="shared" si="2"/>
        <v>0.0001038943172</v>
      </c>
      <c r="N193" s="3" t="str">
        <f t="shared" si="3"/>
        <v/>
      </c>
      <c r="O193" s="3"/>
      <c r="P193" s="3">
        <f t="shared" si="4"/>
        <v>0.001618353787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>
        <f t="shared" si="5"/>
        <v>4.55</v>
      </c>
      <c r="B194" s="3">
        <f t="shared" si="6"/>
        <v>32.75</v>
      </c>
      <c r="C194" s="3">
        <f t="shared" si="1"/>
        <v>0.000002549466476</v>
      </c>
      <c r="D194" s="3"/>
      <c r="E194" s="3"/>
      <c r="F194" s="3"/>
      <c r="G194" s="3"/>
      <c r="H194" s="3"/>
      <c r="I194" s="3"/>
      <c r="J194" s="3"/>
      <c r="K194" s="3"/>
      <c r="L194" s="3"/>
      <c r="M194" s="3">
        <f t="shared" si="2"/>
        <v>0.0000834950271</v>
      </c>
      <c r="N194" s="3" t="str">
        <f t="shared" si="3"/>
        <v/>
      </c>
      <c r="O194" s="3"/>
      <c r="P194" s="3">
        <f t="shared" si="4"/>
        <v>0.001319508243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>
        <f t="shared" si="5"/>
        <v>4.6</v>
      </c>
      <c r="B195" s="3">
        <f t="shared" si="6"/>
        <v>33</v>
      </c>
      <c r="C195" s="3">
        <f t="shared" si="1"/>
        <v>0.000002028170413</v>
      </c>
      <c r="D195" s="3"/>
      <c r="E195" s="3"/>
      <c r="F195" s="3"/>
      <c r="G195" s="3"/>
      <c r="H195" s="3"/>
      <c r="I195" s="3"/>
      <c r="J195" s="3"/>
      <c r="K195" s="3"/>
      <c r="L195" s="3"/>
      <c r="M195" s="3">
        <f t="shared" si="2"/>
        <v>0.00006692962363</v>
      </c>
      <c r="N195" s="3" t="str">
        <f t="shared" si="3"/>
        <v/>
      </c>
      <c r="O195" s="3"/>
      <c r="P195" s="3">
        <f t="shared" si="4"/>
        <v>0.001072902149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>
        <f t="shared" si="5"/>
        <v>4.65</v>
      </c>
      <c r="B196" s="3">
        <f t="shared" si="6"/>
        <v>33.25</v>
      </c>
      <c r="C196" s="3">
        <f t="shared" si="1"/>
        <v>0.000001609436491</v>
      </c>
      <c r="D196" s="3"/>
      <c r="E196" s="3"/>
      <c r="F196" s="3"/>
      <c r="G196" s="3"/>
      <c r="H196" s="3"/>
      <c r="I196" s="3"/>
      <c r="J196" s="3"/>
      <c r="K196" s="3"/>
      <c r="L196" s="3"/>
      <c r="M196" s="3">
        <f t="shared" si="2"/>
        <v>0.00005351376334</v>
      </c>
      <c r="N196" s="3" t="str">
        <f t="shared" si="3"/>
        <v/>
      </c>
      <c r="O196" s="3"/>
      <c r="P196" s="3">
        <f t="shared" si="4"/>
        <v>0.0008700010133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>
        <f t="shared" si="5"/>
        <v>4.7</v>
      </c>
      <c r="B197" s="3">
        <f t="shared" si="6"/>
        <v>33.5</v>
      </c>
      <c r="C197" s="3">
        <f t="shared" si="1"/>
        <v>0.000001273965036</v>
      </c>
      <c r="D197" s="3"/>
      <c r="E197" s="3"/>
      <c r="F197" s="3"/>
      <c r="G197" s="3"/>
      <c r="H197" s="3"/>
      <c r="I197" s="3"/>
      <c r="J197" s="3"/>
      <c r="K197" s="3"/>
      <c r="L197" s="3"/>
      <c r="M197" s="3">
        <f t="shared" si="2"/>
        <v>0.0000426778287</v>
      </c>
      <c r="N197" s="3" t="str">
        <f t="shared" si="3"/>
        <v/>
      </c>
      <c r="O197" s="3"/>
      <c r="P197" s="3">
        <f t="shared" si="4"/>
        <v>0.000703547191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>
        <f t="shared" si="5"/>
        <v>4.75</v>
      </c>
      <c r="B198" s="3">
        <f t="shared" si="6"/>
        <v>33.75</v>
      </c>
      <c r="C198" s="3">
        <f t="shared" si="1"/>
        <v>0.000001005901458</v>
      </c>
      <c r="D198" s="3"/>
      <c r="E198" s="3"/>
      <c r="F198" s="3"/>
      <c r="G198" s="3"/>
      <c r="H198" s="3"/>
      <c r="I198" s="3"/>
      <c r="J198" s="3"/>
      <c r="K198" s="3"/>
      <c r="L198" s="3"/>
      <c r="M198" s="3">
        <f t="shared" si="2"/>
        <v>0.0000339491742</v>
      </c>
      <c r="N198" s="3" t="str">
        <f t="shared" si="3"/>
        <v/>
      </c>
      <c r="O198" s="3"/>
      <c r="P198" s="3">
        <f t="shared" si="4"/>
        <v>0.000567391291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>
        <f t="shared" si="5"/>
        <v>4.8</v>
      </c>
      <c r="B199" s="3">
        <f t="shared" si="6"/>
        <v>34</v>
      </c>
      <c r="C199" s="3">
        <f t="shared" si="1"/>
        <v>0.0000007922598182</v>
      </c>
      <c r="D199" s="3"/>
      <c r="E199" s="3"/>
      <c r="F199" s="3"/>
      <c r="G199" s="3"/>
      <c r="H199" s="3"/>
      <c r="I199" s="3"/>
      <c r="J199" s="3"/>
      <c r="K199" s="3"/>
      <c r="L199" s="3"/>
      <c r="M199" s="3">
        <f t="shared" si="2"/>
        <v>0.00002693683382</v>
      </c>
      <c r="N199" s="3" t="str">
        <f t="shared" si="3"/>
        <v/>
      </c>
      <c r="O199" s="3"/>
      <c r="P199" s="3">
        <f t="shared" si="4"/>
        <v>0.0004563416553</v>
      </c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>
        <f t="shared" si="5"/>
        <v>4.85</v>
      </c>
      <c r="B200" s="3">
        <f t="shared" si="6"/>
        <v>34.25</v>
      </c>
      <c r="C200" s="3">
        <f t="shared" si="1"/>
        <v>0.0000006224351158</v>
      </c>
      <c r="D200" s="3"/>
      <c r="E200" s="3"/>
      <c r="F200" s="3"/>
      <c r="G200" s="3"/>
      <c r="H200" s="3"/>
      <c r="I200" s="3"/>
      <c r="J200" s="3"/>
      <c r="K200" s="3"/>
      <c r="L200" s="3"/>
      <c r="M200" s="3">
        <f t="shared" si="2"/>
        <v>0.00002131840272</v>
      </c>
      <c r="N200" s="3" t="str">
        <f t="shared" si="3"/>
        <v/>
      </c>
      <c r="O200" s="3"/>
      <c r="P200" s="3">
        <f t="shared" si="4"/>
        <v>0.0003660307503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>
        <f t="shared" si="5"/>
        <v>4.9</v>
      </c>
      <c r="B201" s="3">
        <f t="shared" si="6"/>
        <v>34.5</v>
      </c>
      <c r="C201" s="3">
        <f t="shared" si="1"/>
        <v>0.0000004877921492</v>
      </c>
      <c r="D201" s="3"/>
      <c r="E201" s="3"/>
      <c r="F201" s="3"/>
      <c r="G201" s="3"/>
      <c r="H201" s="3"/>
      <c r="I201" s="3"/>
      <c r="J201" s="3"/>
      <c r="K201" s="3"/>
      <c r="L201" s="3"/>
      <c r="M201" s="3">
        <f t="shared" si="2"/>
        <v>0.00001682882915</v>
      </c>
      <c r="N201" s="3" t="str">
        <f t="shared" si="3"/>
        <v/>
      </c>
      <c r="O201" s="3"/>
      <c r="P201" s="3">
        <f t="shared" si="4"/>
        <v>0.0002927972375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>
        <f t="shared" si="5"/>
        <v>4.95</v>
      </c>
      <c r="B202" s="3">
        <f t="shared" si="6"/>
        <v>34.75</v>
      </c>
      <c r="C202" s="3">
        <f t="shared" si="1"/>
        <v>0.0000003813201806</v>
      </c>
      <c r="D202" s="3"/>
      <c r="E202" s="3"/>
      <c r="F202" s="3"/>
      <c r="G202" s="3"/>
      <c r="H202" s="3"/>
      <c r="I202" s="3"/>
      <c r="J202" s="3"/>
      <c r="K202" s="3"/>
      <c r="L202" s="3"/>
      <c r="M202" s="3">
        <f t="shared" si="2"/>
        <v>0.00001325087628</v>
      </c>
      <c r="N202" s="3" t="str">
        <f t="shared" si="3"/>
        <v/>
      </c>
      <c r="O202" s="3"/>
      <c r="P202" s="3">
        <f t="shared" si="4"/>
        <v>0.0002335824431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>
        <f t="shared" si="5"/>
        <v>5</v>
      </c>
      <c r="B203" s="3">
        <f t="shared" si="6"/>
        <v>35</v>
      </c>
      <c r="C203" s="3">
        <f t="shared" si="1"/>
        <v>0.0000002973439029</v>
      </c>
      <c r="D203" s="3"/>
      <c r="E203" s="3"/>
      <c r="F203" s="3"/>
      <c r="G203" s="3"/>
      <c r="H203" s="3"/>
      <c r="I203" s="3"/>
      <c r="J203" s="3"/>
      <c r="K203" s="3"/>
      <c r="L203" s="3"/>
      <c r="M203" s="3">
        <f t="shared" si="2"/>
        <v>0.0000104070366</v>
      </c>
      <c r="N203" s="3" t="str">
        <f t="shared" si="3"/>
        <v/>
      </c>
      <c r="O203" s="3"/>
      <c r="P203" s="3">
        <f t="shared" si="4"/>
        <v>0.0001858399393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>
        <f>SUM(M3:M203)</f>
        <v>39.99997992</v>
      </c>
      <c r="N205" s="3"/>
      <c r="O205" s="3"/>
      <c r="P205" s="3">
        <f>SUM(P3:P203)</f>
        <v>99.99863467</v>
      </c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>
        <f>SUM(C3:C203)</f>
        <v>3.999997992</v>
      </c>
      <c r="N206" s="3"/>
      <c r="O206" s="3"/>
      <c r="P206" s="3">
        <f>(P205/M206)^0.5</f>
        <v>4.999967122</v>
      </c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>
        <f>M205/M206</f>
        <v>10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>
        <f>MAX(C3:C203)</f>
        <v>0.07978845608</v>
      </c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